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\Cupe Europene - prezentare\CUPA EUROPEANA JUNIORI\"/>
    </mc:Choice>
  </mc:AlternateContent>
  <bookViews>
    <workbookView xWindow="-105" yWindow="-105" windowWidth="23250" windowHeight="12570"/>
  </bookViews>
  <sheets>
    <sheet name="forms" sheetId="1" r:id="rId1"/>
    <sheet name="invoice" sheetId="2" r:id="rId2"/>
  </sheets>
  <definedNames>
    <definedName name="_xlnm.Print_Area" localSheetId="0">forms!$A$1:$I$33</definedName>
    <definedName name="_xlnm.Print_Area" localSheetId="1">invoice!$B$2:$I$41</definedName>
  </definedNames>
  <calcPr calcId="152511"/>
  <fileRecoveryPr autoRecover="0"/>
</workbook>
</file>

<file path=xl/calcChain.xml><?xml version="1.0" encoding="utf-8"?>
<calcChain xmlns="http://schemas.openxmlformats.org/spreadsheetml/2006/main">
  <c r="H21" i="1" l="1"/>
  <c r="H22" i="1"/>
  <c r="H23" i="1"/>
  <c r="H25" i="1"/>
  <c r="H26" i="1"/>
  <c r="H27" i="1"/>
  <c r="F21" i="1"/>
  <c r="F22" i="1"/>
  <c r="F23" i="1"/>
  <c r="F24" i="1"/>
  <c r="F25" i="1"/>
  <c r="F26" i="1"/>
  <c r="F27" i="1"/>
  <c r="D20" i="1"/>
  <c r="F20" i="1"/>
  <c r="H20" i="1" l="1"/>
  <c r="D14" i="2"/>
  <c r="M54" i="2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s="1"/>
  <c r="M141" i="2" s="1"/>
  <c r="M142" i="2" s="1"/>
  <c r="M143" i="2" s="1"/>
  <c r="M144" i="2" s="1"/>
  <c r="M145" i="2" s="1"/>
  <c r="M146" i="2" s="1"/>
  <c r="M147" i="2" s="1"/>
  <c r="M148" i="2" s="1"/>
  <c r="M149" i="2" s="1"/>
  <c r="M150" i="2" s="1"/>
  <c r="M151" i="2" s="1"/>
  <c r="H29" i="1" l="1"/>
  <c r="M3" i="2" l="1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I28" i="2" l="1"/>
  <c r="D27" i="1"/>
  <c r="D23" i="1"/>
  <c r="D24" i="1"/>
  <c r="H24" i="1" s="1"/>
  <c r="D26" i="1"/>
  <c r="D25" i="1"/>
  <c r="G11" i="2"/>
  <c r="B11" i="2"/>
  <c r="H30" i="1"/>
  <c r="I29" i="2" l="1"/>
  <c r="E26" i="2"/>
  <c r="G14" i="2"/>
  <c r="B28" i="2"/>
  <c r="B30" i="2"/>
  <c r="D21" i="1"/>
  <c r="D22" i="1"/>
  <c r="E23" i="2"/>
  <c r="E24" i="2"/>
  <c r="B35" i="1"/>
  <c r="B36" i="1" s="1"/>
  <c r="D34" i="1" s="1"/>
  <c r="I36" i="1"/>
  <c r="I37" i="1" s="1"/>
  <c r="I38" i="1" s="1"/>
  <c r="I39" i="1" s="1"/>
  <c r="I40" i="1" s="1"/>
  <c r="I41" i="1" s="1"/>
  <c r="I42" i="1" s="1"/>
  <c r="I43" i="1" s="1"/>
  <c r="I44" i="1" s="1"/>
  <c r="I45" i="1" s="1"/>
  <c r="H36" i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B27" i="2"/>
  <c r="B16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B18" i="2"/>
  <c r="B17" i="2"/>
  <c r="F19" i="2"/>
  <c r="D19" i="2"/>
  <c r="C19" i="2"/>
  <c r="D15" i="2"/>
  <c r="H28" i="1" l="1"/>
  <c r="H31" i="1" s="1"/>
  <c r="E21" i="2"/>
  <c r="E20" i="2"/>
  <c r="I26" i="2"/>
  <c r="H22" i="2"/>
  <c r="G22" i="2"/>
  <c r="G20" i="2"/>
  <c r="H20" i="2"/>
  <c r="G25" i="2"/>
  <c r="H25" i="2"/>
  <c r="G23" i="2"/>
  <c r="H23" i="2"/>
  <c r="E19" i="2"/>
  <c r="G21" i="2"/>
  <c r="H21" i="2"/>
  <c r="G24" i="2"/>
  <c r="H24" i="2"/>
  <c r="D35" i="1"/>
  <c r="D36" i="1" s="1"/>
  <c r="G19" i="2"/>
  <c r="E22" i="2"/>
  <c r="G26" i="2"/>
  <c r="E25" i="2"/>
  <c r="H26" i="2" l="1"/>
  <c r="B23" i="2"/>
  <c r="B21" i="2"/>
  <c r="B20" i="2"/>
  <c r="I22" i="2"/>
  <c r="B25" i="2"/>
  <c r="H19" i="2"/>
  <c r="B26" i="2"/>
  <c r="I21" i="2" l="1"/>
  <c r="I27" i="2"/>
  <c r="I23" i="2"/>
  <c r="B22" i="2"/>
  <c r="I20" i="2"/>
  <c r="I25" i="2"/>
  <c r="I24" i="2"/>
  <c r="B24" i="2"/>
  <c r="B19" i="2"/>
  <c r="I19" i="2"/>
  <c r="I30" i="2" l="1"/>
  <c r="I32" i="2" l="1"/>
  <c r="D36" i="2"/>
</calcChain>
</file>

<file path=xl/sharedStrings.xml><?xml version="1.0" encoding="utf-8"?>
<sst xmlns="http://schemas.openxmlformats.org/spreadsheetml/2006/main" count="226" uniqueCount="206">
  <si>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</si>
  <si>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</si>
  <si>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</si>
  <si>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</si>
  <si>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</si>
  <si>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</si>
  <si>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</si>
  <si>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</si>
  <si>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</si>
  <si>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</si>
  <si>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</si>
  <si>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</si>
  <si>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</si>
  <si>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</si>
  <si>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INVOICE CAN BE PRINTED FROM THE 2ND LIST</t>
  </si>
  <si>
    <t>INVOICE no.:</t>
  </si>
  <si>
    <t>Date:</t>
  </si>
  <si>
    <t>To:</t>
  </si>
  <si>
    <t>Bank:</t>
  </si>
  <si>
    <t>SWIFT:</t>
  </si>
  <si>
    <t>ACCOMMODATION</t>
  </si>
  <si>
    <t>HOTEL</t>
  </si>
  <si>
    <t>ARRIVAL</t>
  </si>
  <si>
    <t>DEPARTURE</t>
  </si>
  <si>
    <t>ACCOMMODATION TOTAL</t>
  </si>
  <si>
    <t>COUNTRY</t>
  </si>
  <si>
    <t>IMPORTANT: FILL UP THE GREY CELLS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</si>
  <si>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</si>
  <si>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</si>
  <si>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</si>
  <si>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</si>
  <si>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</si>
  <si>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</si>
  <si>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</si>
  <si>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</si>
  <si>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</si>
  <si>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</si>
  <si>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</si>
  <si>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</si>
  <si>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</si>
  <si>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</si>
  <si>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</si>
  <si>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</si>
  <si>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</si>
  <si>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</si>
  <si>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</si>
  <si>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</si>
  <si>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</si>
  <si>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</si>
  <si>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</si>
  <si>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</si>
  <si>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</si>
  <si>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</si>
  <si>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</si>
  <si>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</si>
  <si>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</si>
  <si>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</si>
  <si>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</si>
  <si>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</si>
  <si>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</si>
  <si>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</si>
  <si>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</si>
  <si>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</si>
  <si>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</si>
  <si>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</si>
  <si>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</si>
  <si>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</si>
  <si>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</si>
  <si>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</si>
  <si>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</si>
  <si>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</si>
  <si>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</si>
  <si>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Choose your country</t>
  </si>
  <si>
    <t>North Macedonian Judo Federation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</si>
  <si>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</si>
  <si>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</si>
  <si>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</si>
  <si>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</si>
  <si>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</si>
  <si>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</si>
  <si>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</si>
  <si>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PCR tests</t>
  </si>
  <si>
    <t>NON EJU FEDERATION</t>
  </si>
  <si>
    <t>No. of competitors</t>
  </si>
  <si>
    <t>EJU FEE</t>
  </si>
  <si>
    <t>EJU Fee</t>
  </si>
  <si>
    <t>Israel Judo Association</t>
  </si>
  <si>
    <t>Italian Judo Federation</t>
  </si>
  <si>
    <t>Kosovo Judo Federation</t>
  </si>
  <si>
    <t>Liechtenstein Judo Federation</t>
  </si>
  <si>
    <t>BUCHAREST  2021</t>
  </si>
  <si>
    <t>RIN GRAND HOTEL</t>
  </si>
  <si>
    <t>NOVOTEL</t>
  </si>
  <si>
    <t>Stamp and signature</t>
  </si>
  <si>
    <t>16 Vasile Conta street, 2nd District, Bucharest</t>
  </si>
  <si>
    <t>Romania</t>
  </si>
  <si>
    <t>Fiscal code: 14397378</t>
  </si>
  <si>
    <t>tel: +40 21 317 80 30</t>
  </si>
  <si>
    <t>fax: +40 21 317 99 54</t>
  </si>
  <si>
    <t>e-mail: office@frjudo.ro</t>
  </si>
  <si>
    <t>Unicredit Bank Romania</t>
  </si>
  <si>
    <t>RO02 BACX 0000 0004 4384 9001</t>
  </si>
  <si>
    <t>IBAN :</t>
  </si>
  <si>
    <t>DETAILS:</t>
  </si>
  <si>
    <t>BACXROBU</t>
  </si>
  <si>
    <t>Afganistan Judo Federation</t>
  </si>
  <si>
    <t>All Japan Judo Federation</t>
  </si>
  <si>
    <t>American Samoa Judo Association</t>
  </si>
  <si>
    <t>Aruba Judo Association</t>
  </si>
  <si>
    <t>Bahamas Judo Federation</t>
  </si>
  <si>
    <t>Bangladesh Judo federation</t>
  </si>
  <si>
    <t>Barbados Judo Association</t>
  </si>
  <si>
    <t>Bhutan Judo Association</t>
  </si>
  <si>
    <t>Bolivian Judo Federation</t>
  </si>
  <si>
    <t>Brunei</t>
  </si>
  <si>
    <t>Cambodian Judo Federation</t>
  </si>
  <si>
    <t>Cayman Islands Judo Federation</t>
  </si>
  <si>
    <t>Chinese Judo Association</t>
  </si>
  <si>
    <t>Chinese Taipei Judo Federation</t>
  </si>
  <si>
    <t>Confederação Brasileira de Judô</t>
  </si>
  <si>
    <t>Confederacion Argentina de Judo</t>
  </si>
  <si>
    <t>Cook Islands Judo Association</t>
  </si>
  <si>
    <t>Curacao Judo Federation</t>
  </si>
  <si>
    <t>Dominican Republic Judo Federation</t>
  </si>
  <si>
    <t>DPR Korea Judo Association</t>
  </si>
  <si>
    <t>Federacion Colombiana de Judo</t>
  </si>
  <si>
    <t>Federacion Costarricense de Judo</t>
  </si>
  <si>
    <t>Federacion Cubana de Judo</t>
  </si>
  <si>
    <t>Federacion de Judo de Chile</t>
  </si>
  <si>
    <t>Federación de Judo de Nicaragua</t>
  </si>
  <si>
    <t>Federación Deportiva Nacional de Judo de Guatemala</t>
  </si>
  <si>
    <t>Federación Deportiva Peruana de Judo</t>
  </si>
  <si>
    <t>Federacion Ecuatoriana de Judo</t>
  </si>
  <si>
    <t>Federacion Mexicana de Judo</t>
  </si>
  <si>
    <t>Federación Puertorriqueña de Judo</t>
  </si>
  <si>
    <t>Federación Unida de Judo de Panama</t>
  </si>
  <si>
    <t>Federación Uruguaya de Judo</t>
  </si>
  <si>
    <t>Federacion Venezolana de Judo</t>
  </si>
  <si>
    <t>Federaciona Nacional Hondureña de Judo</t>
  </si>
  <si>
    <t>Federation Haitienne de Judo</t>
  </si>
  <si>
    <t>Federation Libanaise de Judo</t>
  </si>
  <si>
    <t>Fédération Polynésienne de Judo</t>
  </si>
  <si>
    <t>FIJI Judo Association</t>
  </si>
  <si>
    <t>Guam Judo Association</t>
  </si>
  <si>
    <t>Guyana Judo Association</t>
  </si>
  <si>
    <t>Indonesia Judo Federation</t>
  </si>
  <si>
    <t>Iran Judo Federation</t>
  </si>
  <si>
    <t>Iraqi Judo Federation</t>
  </si>
  <si>
    <t>Jamaica Judo Federation</t>
  </si>
  <si>
    <t>Jordan Judo Federation</t>
  </si>
  <si>
    <t>Judo Association of Samoa</t>
  </si>
  <si>
    <t>Judo Association of Thailand Under The Patronage of His Majesty The King</t>
  </si>
  <si>
    <t>Judo Belize Federation</t>
  </si>
  <si>
    <t>Judo Canada</t>
  </si>
  <si>
    <t>Judo Federation Bahrain</t>
  </si>
  <si>
    <t>Judo Federation of Australia</t>
  </si>
  <si>
    <t>Judo Federation of India</t>
  </si>
  <si>
    <t>Judo Federation of Turkmenistan</t>
  </si>
  <si>
    <t>Judo Federation of Vanuatu</t>
  </si>
  <si>
    <t>Judo Trinidad and Tobago</t>
  </si>
  <si>
    <t>Kazakhstan Judo Federation</t>
  </si>
  <si>
    <t>Kiribati Judo Federation</t>
  </si>
  <si>
    <t>Korea Judo Association</t>
  </si>
  <si>
    <t>Kuwait Judo Federation</t>
  </si>
  <si>
    <t>Lao Judo Federation</t>
  </si>
  <si>
    <t>Ligue de Judo de Nouvelle Calédonieledonia</t>
  </si>
  <si>
    <t>Macau Judokan</t>
  </si>
  <si>
    <t>Malaysia Judo Federation</t>
  </si>
  <si>
    <t>Marshall Islands Judo Association</t>
  </si>
  <si>
    <t>Mongolian Judo Association</t>
  </si>
  <si>
    <t>Myanmar Judo Federation</t>
  </si>
  <si>
    <t>Nauru Judo Association</t>
  </si>
  <si>
    <t>Nepal Judo Association</t>
  </si>
  <si>
    <t>New Zealand Judo Federation Inc.</t>
  </si>
  <si>
    <t>Niue Island Judo Association</t>
  </si>
  <si>
    <t>Norfolk Island</t>
  </si>
  <si>
    <t>Northern Marianas Judo Association</t>
  </si>
  <si>
    <t>Pakistan Judo Federation</t>
  </si>
  <si>
    <t>Palau Judo Federation</t>
  </si>
  <si>
    <t>Palestinian Judo Federation</t>
  </si>
  <si>
    <t>Papua New Guinea Judo Federation</t>
  </si>
  <si>
    <t>Paraguayan Judo Federation</t>
  </si>
  <si>
    <t>Philippine Judo Federation</t>
  </si>
  <si>
    <t>Qatar Taekwondo, Judo &amp; Karate Federation</t>
  </si>
  <si>
    <t>Saint Lucia Judo Association</t>
  </si>
  <si>
    <t>Salvadorian Judo Federation</t>
  </si>
  <si>
    <t>Saudi Judo Federation</t>
  </si>
  <si>
    <t>Singapore Judo Federation</t>
  </si>
  <si>
    <t>SINT. MAARTEN JUDO FEDERATION</t>
  </si>
  <si>
    <t>Solomon Islands Judo Association</t>
  </si>
  <si>
    <t>Sri Lanka Judo Association</t>
  </si>
  <si>
    <t>Suriname Judo Federation</t>
  </si>
  <si>
    <t>Syrian Judo Federation</t>
  </si>
  <si>
    <t>Tajikistan Judo Federation</t>
  </si>
  <si>
    <t>The Judo Association of Hong Kong, China</t>
  </si>
  <si>
    <t>The National Judo Federation of Kyrgyzstan</t>
  </si>
  <si>
    <t>Timor-Leste</t>
  </si>
  <si>
    <t>Tonga Judo Association</t>
  </si>
  <si>
    <t>UAE Wrestling &amp; Judo Federation</t>
  </si>
  <si>
    <t>USA Judo</t>
  </si>
  <si>
    <t>Uzbekistan Judo Federation</t>
  </si>
  <si>
    <t>Vietnam Judo Association</t>
  </si>
  <si>
    <t>Yemen Judo Federation</t>
  </si>
  <si>
    <t xml:space="preserve">ECUP JUNIORS 2021 </t>
  </si>
  <si>
    <t>EUROPEAN JUNIOR JUDO CUP</t>
  </si>
  <si>
    <t>Please send before July 15, 2021, to office@frjudo.ro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</si>
</sst>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[$€-1]"/>
    <numFmt numFmtId="165" formatCode="d/m;@"/>
    <numFmt numFmtId="166" formatCode="[$-20000]ddd\,\ mmm\ dd"/>
    <numFmt numFmtId="167" formatCode="00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Protection="1"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0" fillId="0" borderId="0" xfId="0" applyNumberFormat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wrapText="1"/>
      <protection hidden="1"/>
    </xf>
    <xf numFmtId="164" fontId="1" fillId="0" borderId="21" xfId="0" applyNumberFormat="1" applyFont="1" applyBorder="1" applyAlignment="1" applyProtection="1">
      <alignment wrapText="1"/>
      <protection hidden="1"/>
    </xf>
    <xf numFmtId="164" fontId="25" fillId="0" borderId="26" xfId="0" applyNumberFormat="1" applyFont="1" applyBorder="1" applyAlignment="1" applyProtection="1">
      <alignment wrapText="1"/>
      <protection hidden="1"/>
    </xf>
    <xf numFmtId="164" fontId="25" fillId="0" borderId="34" xfId="0" applyNumberFormat="1" applyFont="1" applyBorder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166" fontId="26" fillId="0" borderId="0" xfId="0" applyNumberFormat="1" applyFont="1" applyProtection="1"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164" fontId="1" fillId="3" borderId="34" xfId="0" applyNumberFormat="1" applyFont="1" applyFill="1" applyBorder="1" applyAlignment="1" applyProtection="1">
      <alignment wrapText="1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wrapText="1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NumberFormat="1" applyFill="1" applyBorder="1" applyAlignment="1" applyProtection="1">
      <alignment horizontal="center" vertical="center"/>
      <protection locked="0"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0" fillId="7" borderId="0" xfId="0" applyFill="1" applyAlignment="1" applyProtection="1">
      <alignment wrapText="1"/>
      <protection hidden="1"/>
    </xf>
    <xf numFmtId="0" fontId="0" fillId="7" borderId="0" xfId="0" applyFill="1"/>
    <xf numFmtId="0" fontId="15" fillId="0" borderId="15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16" fillId="0" borderId="16" xfId="0" applyFont="1" applyBorder="1" applyAlignment="1" applyProtection="1">
      <alignment vertical="center"/>
      <protection hidden="1"/>
    </xf>
    <xf numFmtId="0" fontId="15" fillId="0" borderId="12" xfId="0" applyFont="1" applyFill="1" applyBorder="1" applyAlignment="1" applyProtection="1">
      <alignment vertical="center"/>
      <protection hidden="1"/>
    </xf>
    <xf numFmtId="0" fontId="15" fillId="0" borderId="13" xfId="0" applyFont="1" applyFill="1" applyBorder="1" applyAlignment="1" applyProtection="1">
      <alignment vertical="center"/>
      <protection hidden="1"/>
    </xf>
    <xf numFmtId="0" fontId="15" fillId="0" borderId="13" xfId="0" applyFont="1" applyBorder="1" applyAlignment="1" applyProtection="1">
      <alignment vertical="center"/>
      <protection hidden="1"/>
    </xf>
    <xf numFmtId="0" fontId="15" fillId="0" borderId="14" xfId="0" applyFont="1" applyBorder="1" applyAlignment="1" applyProtection="1">
      <alignment vertical="center"/>
      <protection hidden="1"/>
    </xf>
    <xf numFmtId="0" fontId="28" fillId="0" borderId="0" xfId="0" applyFont="1" applyFill="1" applyBorder="1" applyAlignment="1" applyProtection="1">
      <alignment vertical="center"/>
      <protection hidden="1"/>
    </xf>
    <xf numFmtId="0" fontId="28" fillId="3" borderId="0" xfId="0" applyFont="1" applyFill="1" applyBorder="1" applyAlignment="1" applyProtection="1">
      <alignment horizontal="left" vertical="center"/>
      <protection hidden="1"/>
    </xf>
    <xf numFmtId="0" fontId="29" fillId="0" borderId="15" xfId="0" applyFont="1" applyFill="1" applyBorder="1" applyAlignment="1" applyProtection="1">
      <alignment vertical="center"/>
      <protection hidden="1"/>
    </xf>
    <xf numFmtId="0" fontId="28" fillId="0" borderId="0" xfId="0" applyFont="1" applyBorder="1" applyAlignment="1" applyProtection="1">
      <alignment horizontal="left" vertical="center"/>
      <protection hidden="1"/>
    </xf>
    <xf numFmtId="0" fontId="30" fillId="7" borderId="0" xfId="0" applyFont="1" applyFill="1" applyProtection="1">
      <protection hidden="1"/>
    </xf>
    <xf numFmtId="0" fontId="0" fillId="7" borderId="0" xfId="0" applyFont="1" applyFill="1"/>
    <xf numFmtId="0" fontId="31" fillId="7" borderId="0" xfId="0" applyFont="1" applyFill="1" applyAlignment="1">
      <alignment vertical="center"/>
    </xf>
    <xf numFmtId="0" fontId="19" fillId="0" borderId="0" xfId="0" applyFont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64" fontId="24" fillId="6" borderId="1" xfId="0" applyNumberFormat="1" applyFont="1" applyFill="1" applyBorder="1" applyAlignment="1" applyProtection="1">
      <alignment horizontal="center" vertical="center"/>
      <protection hidden="1"/>
    </xf>
    <xf numFmtId="0" fontId="24" fillId="6" borderId="1" xfId="0" applyFont="1" applyFill="1" applyBorder="1" applyAlignment="1" applyProtection="1">
      <alignment horizontal="center" vertical="center"/>
      <protection hidden="1"/>
    </xf>
    <xf numFmtId="0" fontId="23" fillId="6" borderId="1" xfId="0" applyFont="1" applyFill="1" applyBorder="1" applyAlignment="1" applyProtection="1">
      <alignment horizontal="center"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1" fillId="3" borderId="33" xfId="0" applyFont="1" applyFill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5" fillId="0" borderId="7" xfId="0" applyFont="1" applyBorder="1" applyAlignment="1" applyProtection="1">
      <alignment horizontal="center" wrapText="1"/>
      <protection hidden="1"/>
    </xf>
    <xf numFmtId="0" fontId="25" fillId="0" borderId="8" xfId="0" applyFont="1" applyBorder="1" applyAlignment="1" applyProtection="1">
      <alignment horizontal="center" wrapText="1"/>
      <protection hidden="1"/>
    </xf>
    <xf numFmtId="0" fontId="25" fillId="0" borderId="33" xfId="0" applyFont="1" applyBorder="1" applyAlignment="1" applyProtection="1">
      <alignment horizontal="center" wrapText="1"/>
      <protection hidden="1"/>
    </xf>
    <xf numFmtId="0" fontId="25" fillId="0" borderId="23" xfId="0" applyFont="1" applyBorder="1" applyAlignment="1" applyProtection="1">
      <alignment horizontal="center" wrapText="1"/>
      <protection hidden="1"/>
    </xf>
    <xf numFmtId="0" fontId="25" fillId="0" borderId="24" xfId="0" applyFont="1" applyBorder="1" applyAlignment="1" applyProtection="1">
      <alignment horizontal="center" wrapText="1"/>
      <protection hidden="1"/>
    </xf>
    <xf numFmtId="0" fontId="25" fillId="0" borderId="25" xfId="0" applyFont="1" applyBorder="1" applyAlignment="1" applyProtection="1">
      <alignment horizont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15" fillId="3" borderId="0" xfId="0" applyFont="1" applyFill="1" applyBorder="1" applyAlignment="1" applyProtection="1">
      <alignment horizontal="center" vertical="center"/>
      <protection hidden="1"/>
    </xf>
    <xf numFmtId="0" fontId="15" fillId="3" borderId="16" xfId="0" applyFont="1" applyFill="1" applyBorder="1" applyAlignment="1" applyProtection="1">
      <alignment horizontal="center" vertical="center"/>
      <protection hidden="1"/>
    </xf>
    <xf numFmtId="0" fontId="15" fillId="0" borderId="35" xfId="0" applyFont="1" applyBorder="1" applyAlignment="1" applyProtection="1">
      <alignment horizontal="center" vertical="center"/>
      <protection hidden="1"/>
    </xf>
    <xf numFmtId="0" fontId="15" fillId="0" borderId="36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/>
      <protection hidden="1"/>
    </xf>
    <xf numFmtId="0" fontId="20" fillId="0" borderId="18" xfId="0" applyFont="1" applyBorder="1" applyAlignment="1" applyProtection="1">
      <alignment horizontal="center"/>
      <protection hidden="1"/>
    </xf>
    <xf numFmtId="0" fontId="20" fillId="0" borderId="19" xfId="0" applyFont="1" applyBorder="1" applyAlignment="1" applyProtection="1">
      <alignment horizontal="center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684864</xdr:colOff>
      <xdr:row>2</xdr:row>
      <xdr:rowOff>52335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26924" cy="931566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  <xdr:twoCellAnchor editAs="oneCell">
    <xdr:from>
      <xdr:col>6</xdr:col>
      <xdr:colOff>596622</xdr:colOff>
      <xdr:row>0</xdr:row>
      <xdr:rowOff>628023</xdr:rowOff>
    </xdr:from>
    <xdr:to>
      <xdr:col>8</xdr:col>
      <xdr:colOff>669891</xdr:colOff>
      <xdr:row>4</xdr:row>
      <xdr:rowOff>282610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4507" y="628023"/>
          <a:ext cx="1287444" cy="1287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487500</xdr:colOff>
      <xdr:row>35</xdr:row>
      <xdr:rowOff>97500</xdr:rowOff>
    </xdr:from>
    <xdr:to>
      <xdr:col>6</xdr:col>
      <xdr:colOff>645486</xdr:colOff>
      <xdr:row>40</xdr:row>
      <xdr:rowOff>135000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00" y="7800000"/>
          <a:ext cx="765486" cy="1132500"/>
        </a:xfrm>
        <a:prstGeom prst="rect">
          <a:avLst/>
        </a:prstGeom>
      </xdr:spPr>
    </xdr:pic>
    <xdr:clientData/>
  </xdr:twoCellAnchor>
  <xdr:twoCellAnchor editAs="oneCell">
    <xdr:from>
      <xdr:col>6</xdr:col>
      <xdr:colOff>510000</xdr:colOff>
      <xdr:row>34</xdr:row>
      <xdr:rowOff>90001</xdr:rowOff>
    </xdr:from>
    <xdr:to>
      <xdr:col>8</xdr:col>
      <xdr:colOff>97500</xdr:colOff>
      <xdr:row>39</xdr:row>
      <xdr:rowOff>90838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7500" y="7590001"/>
          <a:ext cx="1087500" cy="1110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showZeros="0" tabSelected="1" zoomScale="91" zoomScaleNormal="100" workbookViewId="0">
      <selection activeCell="A19" sqref="A19"/>
    </sheetView>
  </sheetViews>
  <sheetFormatPr defaultColWidth="9.140625" defaultRowHeight="15" x14ac:dyDescent="0.25"/>
  <cols>
    <col min="1" max="1" width="29.140625" style="1" customWidth="1"/>
    <col min="2" max="2" width="10.28515625" style="1" customWidth="1"/>
    <col min="3" max="3" width="11.42578125" style="1" bestFit="1" customWidth="1"/>
    <col min="4" max="4" width="14.28515625" style="1" bestFit="1" customWidth="1"/>
    <col min="5" max="5" width="16.140625" style="1" bestFit="1" customWidth="1"/>
    <col min="6" max="6" width="11.85546875" style="1" customWidth="1"/>
    <col min="7" max="8" width="9.140625" style="1"/>
    <col min="9" max="9" width="10.42578125" style="1" customWidth="1"/>
    <col min="10" max="16384" width="9.140625" style="1"/>
  </cols>
  <sheetData>
    <row r="1" spans="1:9" ht="54.6" customHeight="1" x14ac:dyDescent="0.25"/>
    <row r="3" spans="1:9" ht="30" x14ac:dyDescent="0.4">
      <c r="A3" s="77" t="s">
        <v>204</v>
      </c>
      <c r="B3" s="77"/>
      <c r="C3" s="77"/>
      <c r="D3" s="77"/>
      <c r="E3" s="77"/>
      <c r="F3" s="77"/>
      <c r="G3" s="77"/>
      <c r="H3" s="77"/>
      <c r="I3" s="77"/>
    </row>
    <row r="4" spans="1:9" ht="30" x14ac:dyDescent="0.4">
      <c r="A4" s="77" t="s">
        <v>90</v>
      </c>
      <c r="B4" s="77"/>
      <c r="C4" s="77"/>
      <c r="D4" s="77"/>
      <c r="E4" s="77"/>
      <c r="F4" s="77"/>
      <c r="G4" s="77"/>
      <c r="H4" s="77"/>
      <c r="I4" s="77"/>
    </row>
    <row r="5" spans="1:9" ht="30" x14ac:dyDescent="0.4">
      <c r="A5" s="77" t="s">
        <v>74</v>
      </c>
      <c r="B5" s="77"/>
      <c r="C5" s="77"/>
      <c r="D5" s="77"/>
      <c r="E5" s="77"/>
      <c r="F5" s="77"/>
      <c r="G5" s="77"/>
      <c r="H5" s="77"/>
      <c r="I5" s="77"/>
    </row>
    <row r="6" spans="1:9" ht="35.450000000000003" customHeight="1" x14ac:dyDescent="0.25">
      <c r="A6" s="87" t="s">
        <v>26</v>
      </c>
      <c r="B6" s="87"/>
      <c r="C6" s="87"/>
      <c r="D6" s="87"/>
      <c r="E6" s="87"/>
      <c r="F6" s="87"/>
      <c r="G6" s="87"/>
      <c r="H6" s="87"/>
      <c r="I6" s="87"/>
    </row>
    <row r="7" spans="1:9" s="12" customFormat="1" ht="18" x14ac:dyDescent="0.25">
      <c r="A7" s="23"/>
      <c r="B7" s="23"/>
      <c r="C7" s="23"/>
      <c r="D7" s="23"/>
      <c r="E7" s="23"/>
      <c r="F7" s="23"/>
      <c r="G7" s="23"/>
      <c r="H7" s="23"/>
      <c r="I7" s="23"/>
    </row>
    <row r="8" spans="1:9" ht="41.25" customHeight="1" x14ac:dyDescent="0.25">
      <c r="A8" s="24" t="s">
        <v>25</v>
      </c>
      <c r="B8" s="88"/>
      <c r="C8" s="88"/>
      <c r="D8" s="88"/>
      <c r="E8" s="88"/>
      <c r="F8" s="88"/>
      <c r="G8" s="88"/>
      <c r="H8" s="88"/>
      <c r="I8" s="88"/>
    </row>
    <row r="9" spans="1:9" ht="18" x14ac:dyDescent="0.25">
      <c r="A9" s="78" t="s">
        <v>22</v>
      </c>
      <c r="B9" s="79"/>
      <c r="C9" s="79"/>
      <c r="D9" s="79"/>
      <c r="E9" s="80"/>
      <c r="F9" s="89" t="s">
        <v>23</v>
      </c>
      <c r="G9" s="90"/>
      <c r="H9" s="90"/>
      <c r="I9" s="90"/>
    </row>
    <row r="10" spans="1:9" ht="18" customHeight="1" x14ac:dyDescent="0.25">
      <c r="A10" s="81" t="s">
        <v>0</v>
      </c>
      <c r="B10" s="83" t="s">
        <v>9</v>
      </c>
      <c r="C10" s="83"/>
      <c r="D10" s="81" t="s">
        <v>10</v>
      </c>
      <c r="E10" s="81" t="s">
        <v>12</v>
      </c>
      <c r="F10" s="85" t="s">
        <v>1</v>
      </c>
      <c r="G10" s="84" t="s">
        <v>11</v>
      </c>
      <c r="H10" s="84"/>
      <c r="I10" s="85" t="s">
        <v>12</v>
      </c>
    </row>
    <row r="11" spans="1:9" ht="18" customHeight="1" x14ac:dyDescent="0.25">
      <c r="A11" s="82"/>
      <c r="B11" s="36" t="s">
        <v>27</v>
      </c>
      <c r="C11" s="38" t="s">
        <v>28</v>
      </c>
      <c r="D11" s="82"/>
      <c r="E11" s="82"/>
      <c r="F11" s="86"/>
      <c r="G11" s="39" t="s">
        <v>27</v>
      </c>
      <c r="H11" s="40" t="s">
        <v>28</v>
      </c>
      <c r="I11" s="86"/>
    </row>
    <row r="12" spans="1:9" ht="18" customHeight="1" x14ac:dyDescent="0.25">
      <c r="A12" s="14"/>
      <c r="B12" s="41"/>
      <c r="C12" s="42"/>
      <c r="D12" s="16"/>
      <c r="E12" s="16"/>
      <c r="F12" s="14"/>
      <c r="G12" s="41"/>
      <c r="H12" s="42"/>
      <c r="I12" s="17"/>
    </row>
    <row r="13" spans="1:9" ht="18" customHeight="1" x14ac:dyDescent="0.25">
      <c r="A13" s="14"/>
      <c r="B13" s="41"/>
      <c r="C13" s="42"/>
      <c r="D13" s="16"/>
      <c r="E13" s="16"/>
      <c r="F13" s="14"/>
      <c r="G13" s="41"/>
      <c r="H13" s="42"/>
      <c r="I13" s="17"/>
    </row>
    <row r="14" spans="1:9" ht="18" customHeight="1" x14ac:dyDescent="0.25">
      <c r="A14" s="14"/>
      <c r="B14" s="41"/>
      <c r="C14" s="42"/>
      <c r="D14" s="16"/>
      <c r="E14" s="16"/>
      <c r="F14" s="14"/>
      <c r="G14" s="41"/>
      <c r="H14" s="42"/>
      <c r="I14" s="17"/>
    </row>
    <row r="15" spans="1:9" ht="18" customHeight="1" x14ac:dyDescent="0.25">
      <c r="A15" s="14"/>
      <c r="B15" s="41"/>
      <c r="C15" s="42"/>
      <c r="D15" s="16"/>
      <c r="E15" s="16"/>
      <c r="F15" s="14"/>
      <c r="G15" s="41"/>
      <c r="H15" s="42"/>
      <c r="I15" s="17"/>
    </row>
    <row r="16" spans="1:9" ht="18" customHeight="1" x14ac:dyDescent="0.25">
      <c r="A16" s="14"/>
      <c r="B16" s="41"/>
      <c r="C16" s="42"/>
      <c r="D16" s="16"/>
      <c r="E16" s="52"/>
      <c r="F16" s="14"/>
      <c r="G16" s="41"/>
      <c r="H16" s="42"/>
      <c r="I16" s="17"/>
    </row>
    <row r="17" spans="1:12" ht="18.75" x14ac:dyDescent="0.3">
      <c r="A17" s="96" t="s">
        <v>20</v>
      </c>
      <c r="B17" s="96"/>
      <c r="C17" s="96"/>
      <c r="D17" s="96"/>
      <c r="E17" s="96"/>
      <c r="F17" s="96"/>
      <c r="G17" s="96"/>
      <c r="H17" s="96"/>
      <c r="I17" s="96"/>
    </row>
    <row r="18" spans="1:12" ht="15" customHeight="1" x14ac:dyDescent="0.25">
      <c r="A18" s="20" t="s">
        <v>21</v>
      </c>
      <c r="B18" s="95" t="s">
        <v>0</v>
      </c>
      <c r="C18" s="95" t="s">
        <v>1</v>
      </c>
      <c r="D18" s="95" t="s">
        <v>5</v>
      </c>
      <c r="E18" s="95" t="s">
        <v>6</v>
      </c>
      <c r="F18" s="95" t="s">
        <v>2</v>
      </c>
      <c r="G18" s="95" t="s">
        <v>8</v>
      </c>
      <c r="H18" s="95" t="s">
        <v>3</v>
      </c>
      <c r="I18" s="95"/>
    </row>
    <row r="19" spans="1:12" x14ac:dyDescent="0.25">
      <c r="A19" s="50"/>
      <c r="B19" s="95"/>
      <c r="C19" s="95"/>
      <c r="D19" s="95"/>
      <c r="E19" s="95"/>
      <c r="F19" s="95"/>
      <c r="G19" s="95"/>
      <c r="H19" s="95"/>
      <c r="I19" s="95"/>
    </row>
    <row r="20" spans="1:12" x14ac:dyDescent="0.25">
      <c r="A20" s="21" t="s">
        <v>4</v>
      </c>
      <c r="B20" s="50"/>
      <c r="C20" s="50"/>
      <c r="D20" s="22">
        <f>+E20</f>
        <v>0</v>
      </c>
      <c r="E20" s="51"/>
      <c r="F20" s="18">
        <f>C20-B20</f>
        <v>0</v>
      </c>
      <c r="G20" s="19">
        <v>140</v>
      </c>
      <c r="H20" s="91">
        <f>IF(D20="Wrong no. of persons","Wrong no. of persons",IF((F20&lt;3), +G20*2*E20,+G20*F20*E20))</f>
        <v>0</v>
      </c>
      <c r="I20" s="92"/>
    </row>
    <row r="21" spans="1:12" x14ac:dyDescent="0.25">
      <c r="A21" s="21" t="s">
        <v>4</v>
      </c>
      <c r="B21" s="50"/>
      <c r="C21" s="50"/>
      <c r="D21" s="22">
        <f t="shared" ref="D21" si="0">+E21</f>
        <v>0</v>
      </c>
      <c r="E21" s="51"/>
      <c r="F21" s="18">
        <f t="shared" ref="F21:F27" si="1">C21-B21</f>
        <v>0</v>
      </c>
      <c r="G21" s="48">
        <v>140</v>
      </c>
      <c r="H21" s="91">
        <f t="shared" ref="H21:H27" si="2">IF(D21="Wrong no. of persons","Wrong no. of persons",IF((F21&lt;3), +G21*2*E21,+G21*F21*E21))</f>
        <v>0</v>
      </c>
      <c r="I21" s="92"/>
      <c r="K21" s="11"/>
    </row>
    <row r="22" spans="1:12" x14ac:dyDescent="0.25">
      <c r="A22" s="21" t="s">
        <v>4</v>
      </c>
      <c r="B22" s="50"/>
      <c r="C22" s="50"/>
      <c r="D22" s="22">
        <f t="shared" ref="D22" si="3">+E22</f>
        <v>0</v>
      </c>
      <c r="E22" s="51"/>
      <c r="F22" s="18">
        <f t="shared" si="1"/>
        <v>0</v>
      </c>
      <c r="G22" s="48">
        <v>140</v>
      </c>
      <c r="H22" s="91">
        <f t="shared" si="2"/>
        <v>0</v>
      </c>
      <c r="I22" s="92"/>
      <c r="K22" s="11"/>
    </row>
    <row r="23" spans="1:12" x14ac:dyDescent="0.25">
      <c r="A23" s="21" t="s">
        <v>4</v>
      </c>
      <c r="B23" s="50"/>
      <c r="C23" s="50"/>
      <c r="D23" s="22">
        <f t="shared" ref="D23" si="4">+E23</f>
        <v>0</v>
      </c>
      <c r="E23" s="51"/>
      <c r="F23" s="18">
        <f t="shared" si="1"/>
        <v>0</v>
      </c>
      <c r="G23" s="48">
        <v>140</v>
      </c>
      <c r="H23" s="91">
        <f t="shared" si="2"/>
        <v>0</v>
      </c>
      <c r="I23" s="92"/>
    </row>
    <row r="24" spans="1:12" x14ac:dyDescent="0.25">
      <c r="A24" s="21" t="s">
        <v>13</v>
      </c>
      <c r="B24" s="50"/>
      <c r="C24" s="50"/>
      <c r="D24" s="22">
        <f t="shared" ref="D24:D26" si="5">IF(MOD(E24,2)=0,E24/2,"Wrong no. of persons")</f>
        <v>0</v>
      </c>
      <c r="E24" s="51"/>
      <c r="F24" s="18">
        <f t="shared" si="1"/>
        <v>0</v>
      </c>
      <c r="G24" s="48">
        <v>120</v>
      </c>
      <c r="H24" s="91">
        <f t="shared" si="2"/>
        <v>0</v>
      </c>
      <c r="I24" s="92"/>
    </row>
    <row r="25" spans="1:12" x14ac:dyDescent="0.25">
      <c r="A25" s="21" t="s">
        <v>13</v>
      </c>
      <c r="B25" s="50"/>
      <c r="C25" s="50"/>
      <c r="D25" s="22">
        <f t="shared" si="5"/>
        <v>0</v>
      </c>
      <c r="E25" s="51"/>
      <c r="F25" s="18">
        <f t="shared" si="1"/>
        <v>0</v>
      </c>
      <c r="G25" s="48">
        <v>120</v>
      </c>
      <c r="H25" s="91">
        <f t="shared" si="2"/>
        <v>0</v>
      </c>
      <c r="I25" s="92"/>
    </row>
    <row r="26" spans="1:12" x14ac:dyDescent="0.25">
      <c r="A26" s="21" t="s">
        <v>13</v>
      </c>
      <c r="B26" s="50"/>
      <c r="C26" s="50"/>
      <c r="D26" s="22">
        <f t="shared" si="5"/>
        <v>0</v>
      </c>
      <c r="E26" s="51"/>
      <c r="F26" s="18">
        <f t="shared" si="1"/>
        <v>0</v>
      </c>
      <c r="G26" s="48">
        <v>120</v>
      </c>
      <c r="H26" s="91">
        <f t="shared" si="2"/>
        <v>0</v>
      </c>
      <c r="I26" s="92"/>
    </row>
    <row r="27" spans="1:12" x14ac:dyDescent="0.25">
      <c r="A27" s="21" t="s">
        <v>13</v>
      </c>
      <c r="B27" s="50"/>
      <c r="C27" s="50"/>
      <c r="D27" s="22">
        <f t="shared" ref="D27" si="6">IF(MOD(E27,2)=0,E27/2,"Wrong no. of persons")</f>
        <v>0</v>
      </c>
      <c r="E27" s="51"/>
      <c r="F27" s="18">
        <f t="shared" si="1"/>
        <v>0</v>
      </c>
      <c r="G27" s="48">
        <v>120</v>
      </c>
      <c r="H27" s="91">
        <f t="shared" si="2"/>
        <v>0</v>
      </c>
      <c r="I27" s="92"/>
      <c r="L27" s="46"/>
    </row>
    <row r="28" spans="1:12" s="12" customFormat="1" ht="18.75" x14ac:dyDescent="0.3">
      <c r="A28" s="97" t="s">
        <v>24</v>
      </c>
      <c r="B28" s="98"/>
      <c r="C28" s="98"/>
      <c r="D28" s="98"/>
      <c r="E28" s="98"/>
      <c r="F28" s="98"/>
      <c r="G28" s="94"/>
      <c r="H28" s="93">
        <f>SUM(H20:I27)</f>
        <v>0</v>
      </c>
      <c r="I28" s="94"/>
    </row>
    <row r="29" spans="1:12" ht="21" customHeight="1" x14ac:dyDescent="0.3">
      <c r="A29" s="106" t="s">
        <v>81</v>
      </c>
      <c r="B29" s="107"/>
      <c r="C29" s="107"/>
      <c r="D29" s="107"/>
      <c r="E29" s="108"/>
      <c r="F29" s="15"/>
      <c r="G29" s="45"/>
      <c r="H29" s="104">
        <f>+F29*100</f>
        <v>0</v>
      </c>
      <c r="I29" s="105"/>
    </row>
    <row r="30" spans="1:12" ht="21" customHeight="1" x14ac:dyDescent="0.3">
      <c r="A30" s="111" t="s">
        <v>83</v>
      </c>
      <c r="B30" s="112"/>
      <c r="C30" s="112"/>
      <c r="D30" s="112"/>
      <c r="E30" s="112"/>
      <c r="F30" s="15"/>
      <c r="G30" s="49" t="s">
        <v>84</v>
      </c>
      <c r="H30" s="109">
        <f>+F30*10</f>
        <v>0</v>
      </c>
      <c r="I30" s="110"/>
    </row>
    <row r="31" spans="1:12" ht="46.9" customHeight="1" x14ac:dyDescent="0.25">
      <c r="A31" s="103" t="s">
        <v>7</v>
      </c>
      <c r="B31" s="103"/>
      <c r="C31" s="103"/>
      <c r="D31" s="103"/>
      <c r="E31" s="103"/>
      <c r="F31" s="103"/>
      <c r="G31" s="103"/>
      <c r="H31" s="101">
        <f>+H30+H29+H28</f>
        <v>0</v>
      </c>
      <c r="I31" s="102"/>
    </row>
    <row r="32" spans="1:12" s="12" customFormat="1" ht="46.9" customHeight="1" x14ac:dyDescent="0.25">
      <c r="A32" s="100" t="s">
        <v>14</v>
      </c>
      <c r="B32" s="100"/>
      <c r="C32" s="100"/>
      <c r="D32" s="100"/>
      <c r="E32" s="100"/>
      <c r="F32" s="100"/>
      <c r="G32" s="100"/>
      <c r="H32" s="100"/>
      <c r="I32" s="100"/>
    </row>
    <row r="33" spans="1:9" ht="50.25" customHeight="1" x14ac:dyDescent="0.25">
      <c r="A33" s="99" t="s">
        <v>205</v>
      </c>
      <c r="B33" s="99"/>
      <c r="C33" s="99"/>
      <c r="D33" s="99"/>
      <c r="E33" s="99"/>
      <c r="F33" s="99"/>
      <c r="G33" s="99"/>
      <c r="H33" s="99"/>
      <c r="I33" s="99"/>
    </row>
    <row r="34" spans="1:9" ht="25.5" hidden="1" x14ac:dyDescent="0.25">
      <c r="B34" s="53">
        <v>44405</v>
      </c>
      <c r="C34" s="54"/>
      <c r="D34" s="55">
        <f>+B36+1</f>
        <v>44408</v>
      </c>
      <c r="E34" s="5"/>
      <c r="F34" s="13" t="s">
        <v>91</v>
      </c>
      <c r="H34" s="56">
        <v>1E-8</v>
      </c>
      <c r="I34" s="57">
        <v>1E-8</v>
      </c>
    </row>
    <row r="35" spans="1:9" hidden="1" x14ac:dyDescent="0.25">
      <c r="B35" s="53">
        <f>+B34+1</f>
        <v>44406</v>
      </c>
      <c r="C35" s="54"/>
      <c r="D35" s="55">
        <f>+D34+1</f>
        <v>44409</v>
      </c>
      <c r="E35" s="5"/>
      <c r="F35" s="13" t="s">
        <v>92</v>
      </c>
      <c r="H35" s="58">
        <v>1</v>
      </c>
      <c r="I35" s="57">
        <v>5</v>
      </c>
    </row>
    <row r="36" spans="1:9" hidden="1" x14ac:dyDescent="0.25">
      <c r="B36" s="53">
        <f>+B35+1</f>
        <v>44407</v>
      </c>
      <c r="C36" s="54"/>
      <c r="D36" s="55">
        <f>+D35+1</f>
        <v>44410</v>
      </c>
      <c r="E36" s="5"/>
      <c r="F36" s="13"/>
      <c r="H36" s="58">
        <f>+H35+1</f>
        <v>2</v>
      </c>
      <c r="I36" s="58">
        <f>+I35+5</f>
        <v>10</v>
      </c>
    </row>
    <row r="37" spans="1:9" hidden="1" x14ac:dyDescent="0.25">
      <c r="B37" s="37"/>
      <c r="C37" s="5"/>
      <c r="D37" s="5"/>
      <c r="E37" s="5"/>
      <c r="H37" s="58">
        <f t="shared" ref="H37:H57" si="7">+H36+1</f>
        <v>3</v>
      </c>
      <c r="I37" s="58">
        <f t="shared" ref="I37:I45" si="8">+I36+5</f>
        <v>15</v>
      </c>
    </row>
    <row r="38" spans="1:9" hidden="1" x14ac:dyDescent="0.25">
      <c r="B38" s="37"/>
      <c r="H38" s="58">
        <f t="shared" si="7"/>
        <v>4</v>
      </c>
      <c r="I38" s="58">
        <f t="shared" si="8"/>
        <v>20</v>
      </c>
    </row>
    <row r="39" spans="1:9" hidden="1" x14ac:dyDescent="0.25">
      <c r="B39" s="37"/>
      <c r="H39" s="58">
        <f t="shared" si="7"/>
        <v>5</v>
      </c>
      <c r="I39" s="58">
        <f t="shared" si="8"/>
        <v>25</v>
      </c>
    </row>
    <row r="40" spans="1:9" hidden="1" x14ac:dyDescent="0.25">
      <c r="H40" s="58">
        <f t="shared" si="7"/>
        <v>6</v>
      </c>
      <c r="I40" s="58">
        <f t="shared" si="8"/>
        <v>30</v>
      </c>
    </row>
    <row r="41" spans="1:9" hidden="1" x14ac:dyDescent="0.25">
      <c r="H41" s="58">
        <f t="shared" si="7"/>
        <v>7</v>
      </c>
      <c r="I41" s="58">
        <f t="shared" si="8"/>
        <v>35</v>
      </c>
    </row>
    <row r="42" spans="1:9" hidden="1" x14ac:dyDescent="0.25">
      <c r="H42" s="58">
        <f t="shared" si="7"/>
        <v>8</v>
      </c>
      <c r="I42" s="58">
        <f t="shared" si="8"/>
        <v>40</v>
      </c>
    </row>
    <row r="43" spans="1:9" hidden="1" x14ac:dyDescent="0.25">
      <c r="H43" s="58">
        <f t="shared" si="7"/>
        <v>9</v>
      </c>
      <c r="I43" s="58">
        <f t="shared" si="8"/>
        <v>45</v>
      </c>
    </row>
    <row r="44" spans="1:9" hidden="1" x14ac:dyDescent="0.25">
      <c r="H44" s="58">
        <f t="shared" si="7"/>
        <v>10</v>
      </c>
      <c r="I44" s="58">
        <f t="shared" si="8"/>
        <v>50</v>
      </c>
    </row>
    <row r="45" spans="1:9" hidden="1" x14ac:dyDescent="0.25">
      <c r="H45" s="58">
        <f t="shared" si="7"/>
        <v>11</v>
      </c>
      <c r="I45" s="58">
        <f t="shared" si="8"/>
        <v>55</v>
      </c>
    </row>
    <row r="46" spans="1:9" hidden="1" x14ac:dyDescent="0.25">
      <c r="H46" s="58">
        <f t="shared" si="7"/>
        <v>12</v>
      </c>
      <c r="I46" s="58"/>
    </row>
    <row r="47" spans="1:9" hidden="1" x14ac:dyDescent="0.25">
      <c r="H47" s="58">
        <f t="shared" si="7"/>
        <v>13</v>
      </c>
      <c r="I47" s="58"/>
    </row>
    <row r="48" spans="1:9" hidden="1" x14ac:dyDescent="0.25">
      <c r="H48" s="58">
        <f t="shared" si="7"/>
        <v>14</v>
      </c>
      <c r="I48" s="58"/>
    </row>
    <row r="49" spans="8:9" hidden="1" x14ac:dyDescent="0.25">
      <c r="H49" s="58">
        <f t="shared" si="7"/>
        <v>15</v>
      </c>
      <c r="I49" s="58"/>
    </row>
    <row r="50" spans="8:9" hidden="1" x14ac:dyDescent="0.25">
      <c r="H50" s="58">
        <f t="shared" si="7"/>
        <v>16</v>
      </c>
      <c r="I50" s="58"/>
    </row>
    <row r="51" spans="8:9" hidden="1" x14ac:dyDescent="0.25">
      <c r="H51" s="58">
        <f t="shared" si="7"/>
        <v>17</v>
      </c>
      <c r="I51" s="58"/>
    </row>
    <row r="52" spans="8:9" hidden="1" x14ac:dyDescent="0.25">
      <c r="H52" s="58">
        <f t="shared" si="7"/>
        <v>18</v>
      </c>
      <c r="I52" s="58"/>
    </row>
    <row r="53" spans="8:9" hidden="1" x14ac:dyDescent="0.25">
      <c r="H53" s="58">
        <f t="shared" si="7"/>
        <v>19</v>
      </c>
      <c r="I53" s="58"/>
    </row>
    <row r="54" spans="8:9" hidden="1" x14ac:dyDescent="0.25">
      <c r="H54" s="58">
        <f t="shared" si="7"/>
        <v>20</v>
      </c>
      <c r="I54" s="58"/>
    </row>
    <row r="55" spans="8:9" hidden="1" x14ac:dyDescent="0.25">
      <c r="H55" s="58">
        <f t="shared" si="7"/>
        <v>21</v>
      </c>
      <c r="I55" s="58"/>
    </row>
    <row r="56" spans="8:9" hidden="1" x14ac:dyDescent="0.25">
      <c r="H56" s="58">
        <f t="shared" si="7"/>
        <v>22</v>
      </c>
      <c r="I56" s="58"/>
    </row>
    <row r="57" spans="8:9" hidden="1" x14ac:dyDescent="0.25">
      <c r="H57" s="58">
        <f t="shared" si="7"/>
        <v>23</v>
      </c>
      <c r="I57" s="58"/>
    </row>
  </sheetData>
  <sheetProtection password="9444" sheet="1" objects="1" scenarios="1" selectLockedCells="1"/>
  <mergeCells count="40">
    <mergeCell ref="A28:G28"/>
    <mergeCell ref="H26:I26"/>
    <mergeCell ref="A33:I33"/>
    <mergeCell ref="A32:I32"/>
    <mergeCell ref="H31:I31"/>
    <mergeCell ref="A31:G31"/>
    <mergeCell ref="H29:I29"/>
    <mergeCell ref="A29:E29"/>
    <mergeCell ref="H30:I30"/>
    <mergeCell ref="A30:E30"/>
    <mergeCell ref="G18:G19"/>
    <mergeCell ref="F18:F19"/>
    <mergeCell ref="D10:D11"/>
    <mergeCell ref="A17:I17"/>
    <mergeCell ref="H18:I19"/>
    <mergeCell ref="C18:C19"/>
    <mergeCell ref="D18:D19"/>
    <mergeCell ref="E18:E19"/>
    <mergeCell ref="B18:B19"/>
    <mergeCell ref="H20:I20"/>
    <mergeCell ref="H21:I21"/>
    <mergeCell ref="H22:I22"/>
    <mergeCell ref="H23:I23"/>
    <mergeCell ref="H28:I28"/>
    <mergeCell ref="H24:I24"/>
    <mergeCell ref="H25:I25"/>
    <mergeCell ref="H27:I27"/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I10:I11"/>
  </mergeCells>
  <dataValidations count="5">
    <dataValidation type="list" allowBlank="1" showInputMessage="1" showErrorMessage="1" sqref="B12:B16 G12:G16">
      <formula1>$H$34:$H$57</formula1>
    </dataValidation>
    <dataValidation type="list" allowBlank="1" showInputMessage="1" showErrorMessage="1" sqref="C12:C16 H12:H16">
      <formula1>$I$34:$I$45</formula1>
    </dataValidation>
    <dataValidation type="list" allowBlank="1" showInputMessage="1" showErrorMessage="1" sqref="F12:F16 C20:C27">
      <formula1>$D$34:$D$36</formula1>
    </dataValidation>
    <dataValidation type="list" allowBlank="1" showInputMessage="1" showErrorMessage="1" sqref="A12:A16 B20:B27">
      <formula1>$B$34:$B$36</formula1>
    </dataValidation>
    <dataValidation type="list" allowBlank="1" showInputMessage="1" showErrorMessage="1" sqref="A19">
      <formula1>$F$34:$F$35</formula1>
    </dataValidation>
  </dataValidations>
  <printOptions horizontalCentered="1" verticalCentered="1"/>
  <pageMargins left="0.36" right="0.14000000000000001" top="0.25" bottom="0.27" header="0.15" footer="0.01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invoice!$L$1:$L$151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51"/>
  <sheetViews>
    <sheetView showZeros="0" zoomScale="127" zoomScaleNormal="130" workbookViewId="0">
      <selection activeCell="B18" sqref="B18"/>
    </sheetView>
  </sheetViews>
  <sheetFormatPr defaultColWidth="9.140625" defaultRowHeight="15" x14ac:dyDescent="0.25"/>
  <cols>
    <col min="1" max="1" width="9.140625" style="1"/>
    <col min="2" max="2" width="27" style="1" customWidth="1"/>
    <col min="3" max="4" width="9.140625" style="1"/>
    <col min="5" max="5" width="10.5703125" style="1" customWidth="1"/>
    <col min="6" max="6" width="9.140625" style="1"/>
    <col min="7" max="8" width="11.28515625" style="1" customWidth="1"/>
    <col min="9" max="11" width="9.140625" style="1"/>
    <col min="12" max="12" width="67.85546875" style="1" hidden="1" customWidth="1"/>
    <col min="13" max="13" width="9.140625" style="12" hidden="1" customWidth="1"/>
    <col min="14" max="16384" width="9.140625" style="1"/>
  </cols>
  <sheetData>
    <row r="1" spans="2:13" ht="32.25" customHeight="1" thickBot="1" x14ac:dyDescent="0.3">
      <c r="L1" s="59" t="s">
        <v>72</v>
      </c>
      <c r="M1" s="58"/>
    </row>
    <row r="2" spans="2:13" ht="15" customHeight="1" x14ac:dyDescent="0.25">
      <c r="B2" s="127" t="s">
        <v>58</v>
      </c>
      <c r="C2" s="128"/>
      <c r="D2" s="128"/>
      <c r="E2" s="128"/>
      <c r="F2" s="128"/>
      <c r="G2" s="128"/>
      <c r="H2" s="128"/>
      <c r="I2" s="129"/>
      <c r="J2" s="26"/>
      <c r="L2" s="60" t="s">
        <v>29</v>
      </c>
      <c r="M2" s="60">
        <v>10000</v>
      </c>
    </row>
    <row r="3" spans="2:13" ht="15.75" customHeight="1" x14ac:dyDescent="0.25">
      <c r="B3" s="130"/>
      <c r="C3" s="131"/>
      <c r="D3" s="131"/>
      <c r="E3" s="131"/>
      <c r="F3" s="131"/>
      <c r="G3" s="131"/>
      <c r="H3" s="131"/>
      <c r="I3" s="132"/>
      <c r="J3" s="26"/>
      <c r="L3" s="60" t="s">
        <v>30</v>
      </c>
      <c r="M3" s="60">
        <f>+M2+10000</f>
        <v>20000</v>
      </c>
    </row>
    <row r="4" spans="2:13" ht="15.75" x14ac:dyDescent="0.25">
      <c r="B4" s="72" t="s">
        <v>94</v>
      </c>
      <c r="C4" s="70"/>
      <c r="D4" s="70"/>
      <c r="E4" s="73" t="s">
        <v>18</v>
      </c>
      <c r="F4" s="150" t="s">
        <v>100</v>
      </c>
      <c r="G4" s="150"/>
      <c r="H4" s="150"/>
      <c r="I4" s="151"/>
      <c r="L4" s="60" t="s">
        <v>31</v>
      </c>
      <c r="M4" s="60">
        <f t="shared" ref="M4:M27" si="0">+M3+10000</f>
        <v>30000</v>
      </c>
    </row>
    <row r="5" spans="2:13" ht="15.75" x14ac:dyDescent="0.25">
      <c r="B5" s="72" t="s">
        <v>95</v>
      </c>
      <c r="C5" s="70"/>
      <c r="D5" s="70"/>
      <c r="E5" s="63"/>
      <c r="F5" s="64"/>
      <c r="G5" s="64"/>
      <c r="H5" s="64"/>
      <c r="I5" s="65"/>
      <c r="L5" s="60" t="s">
        <v>32</v>
      </c>
      <c r="M5" s="60">
        <f t="shared" si="0"/>
        <v>40000</v>
      </c>
    </row>
    <row r="6" spans="2:13" ht="15.75" x14ac:dyDescent="0.25">
      <c r="B6" s="61"/>
      <c r="C6" s="62"/>
      <c r="D6" s="62"/>
      <c r="E6" s="63"/>
      <c r="F6" s="64"/>
      <c r="G6" s="64"/>
      <c r="H6" s="64"/>
      <c r="I6" s="65"/>
      <c r="L6" s="60" t="s">
        <v>33</v>
      </c>
      <c r="M6" s="60">
        <f t="shared" si="0"/>
        <v>50000</v>
      </c>
    </row>
    <row r="7" spans="2:13" s="12" customFormat="1" ht="15.75" x14ac:dyDescent="0.25">
      <c r="B7" s="61" t="s">
        <v>96</v>
      </c>
      <c r="C7" s="62"/>
      <c r="D7" s="62"/>
      <c r="E7" s="71" t="s">
        <v>102</v>
      </c>
      <c r="F7" s="148" t="s">
        <v>101</v>
      </c>
      <c r="G7" s="148"/>
      <c r="H7" s="148"/>
      <c r="I7" s="149"/>
      <c r="L7" s="60" t="s">
        <v>34</v>
      </c>
      <c r="M7" s="60">
        <f t="shared" si="0"/>
        <v>60000</v>
      </c>
    </row>
    <row r="8" spans="2:13" ht="15.75" x14ac:dyDescent="0.25">
      <c r="B8" s="61" t="s">
        <v>97</v>
      </c>
      <c r="C8" s="62"/>
      <c r="D8" s="62"/>
      <c r="E8" s="71" t="s">
        <v>19</v>
      </c>
      <c r="F8" s="148" t="s">
        <v>104</v>
      </c>
      <c r="G8" s="148"/>
      <c r="H8" s="148"/>
      <c r="I8" s="149"/>
      <c r="L8" s="60" t="s">
        <v>35</v>
      </c>
      <c r="M8" s="60">
        <f t="shared" si="0"/>
        <v>70000</v>
      </c>
    </row>
    <row r="9" spans="2:13" ht="15.75" x14ac:dyDescent="0.25">
      <c r="B9" s="61" t="s">
        <v>98</v>
      </c>
      <c r="C9" s="62"/>
      <c r="D9" s="62"/>
      <c r="E9" s="71" t="s">
        <v>103</v>
      </c>
      <c r="F9" s="148" t="s">
        <v>203</v>
      </c>
      <c r="G9" s="148"/>
      <c r="H9" s="148"/>
      <c r="I9" s="149"/>
      <c r="L9" s="60" t="s">
        <v>36</v>
      </c>
      <c r="M9" s="60">
        <f t="shared" si="0"/>
        <v>80000</v>
      </c>
    </row>
    <row r="10" spans="2:13" ht="16.5" thickBot="1" x14ac:dyDescent="0.3">
      <c r="B10" s="66" t="s">
        <v>99</v>
      </c>
      <c r="C10" s="67"/>
      <c r="D10" s="67"/>
      <c r="E10" s="68"/>
      <c r="F10" s="68"/>
      <c r="G10" s="68"/>
      <c r="H10" s="68"/>
      <c r="I10" s="69"/>
      <c r="L10" s="60" t="s">
        <v>37</v>
      </c>
      <c r="M10" s="60">
        <f t="shared" si="0"/>
        <v>90000</v>
      </c>
    </row>
    <row r="11" spans="2:13" ht="19.5" x14ac:dyDescent="0.25">
      <c r="B11" s="139" t="str">
        <f>+forms!A3</f>
        <v>EUROPEAN JUNIOR JUDO CUP</v>
      </c>
      <c r="C11" s="140"/>
      <c r="D11" s="140"/>
      <c r="E11" s="140"/>
      <c r="F11" s="140"/>
      <c r="G11" s="140" t="str">
        <f>+forms!A4</f>
        <v>BUCHAREST  2021</v>
      </c>
      <c r="H11" s="140"/>
      <c r="I11" s="145"/>
      <c r="J11" s="27"/>
      <c r="L11" s="60" t="s">
        <v>75</v>
      </c>
      <c r="M11" s="60">
        <f t="shared" si="0"/>
        <v>100000</v>
      </c>
    </row>
    <row r="12" spans="2:13" ht="19.5" x14ac:dyDescent="0.25">
      <c r="B12" s="141"/>
      <c r="C12" s="142"/>
      <c r="D12" s="142"/>
      <c r="E12" s="142"/>
      <c r="F12" s="142"/>
      <c r="G12" s="142"/>
      <c r="H12" s="142"/>
      <c r="I12" s="146"/>
      <c r="J12" s="27"/>
      <c r="K12" s="6"/>
      <c r="L12" s="60" t="s">
        <v>38</v>
      </c>
      <c r="M12" s="60">
        <f t="shared" si="0"/>
        <v>110000</v>
      </c>
    </row>
    <row r="13" spans="2:13" ht="20.25" thickBot="1" x14ac:dyDescent="0.3">
      <c r="B13" s="143"/>
      <c r="C13" s="144"/>
      <c r="D13" s="144"/>
      <c r="E13" s="144"/>
      <c r="F13" s="144"/>
      <c r="G13" s="144"/>
      <c r="H13" s="144"/>
      <c r="I13" s="147"/>
      <c r="J13" s="27"/>
      <c r="K13" s="6"/>
      <c r="L13" s="60" t="s">
        <v>39</v>
      </c>
      <c r="M13" s="60">
        <f t="shared" si="0"/>
        <v>120000</v>
      </c>
    </row>
    <row r="14" spans="2:13" ht="20.25" x14ac:dyDescent="0.3">
      <c r="B14" s="133" t="s">
        <v>15</v>
      </c>
      <c r="C14" s="134"/>
      <c r="D14" s="135" t="e">
        <f>0+VLOOKUP(forms!B8,L1:M151,2,0)+LEN(forms!B8)</f>
        <v>#N/A</v>
      </c>
      <c r="E14" s="135"/>
      <c r="F14" s="34" t="s">
        <v>16</v>
      </c>
      <c r="G14" s="136">
        <f ca="1">TODAY()</f>
        <v>44376</v>
      </c>
      <c r="H14" s="136"/>
      <c r="I14" s="35"/>
      <c r="J14" s="6"/>
      <c r="L14" s="60" t="s">
        <v>40</v>
      </c>
      <c r="M14" s="60">
        <f t="shared" si="0"/>
        <v>130000</v>
      </c>
    </row>
    <row r="15" spans="2:13" ht="47.25" customHeight="1" thickBot="1" x14ac:dyDescent="0.35">
      <c r="B15" s="33"/>
      <c r="C15" s="44" t="s">
        <v>17</v>
      </c>
      <c r="D15" s="137">
        <f>+forms!B8</f>
        <v>0</v>
      </c>
      <c r="E15" s="137"/>
      <c r="F15" s="137"/>
      <c r="G15" s="137"/>
      <c r="H15" s="137"/>
      <c r="I15" s="138"/>
      <c r="J15" s="6"/>
      <c r="L15" s="60" t="s">
        <v>41</v>
      </c>
      <c r="M15" s="60">
        <f t="shared" si="0"/>
        <v>140000</v>
      </c>
    </row>
    <row r="16" spans="2:13" x14ac:dyDescent="0.25">
      <c r="B16" s="152" t="str">
        <f>+forms!A17</f>
        <v>ACCOMMODATION</v>
      </c>
      <c r="C16" s="153"/>
      <c r="D16" s="153"/>
      <c r="E16" s="153"/>
      <c r="F16" s="153"/>
      <c r="G16" s="153"/>
      <c r="H16" s="153"/>
      <c r="I16" s="154"/>
      <c r="L16" s="60" t="s">
        <v>42</v>
      </c>
      <c r="M16" s="60">
        <f t="shared" si="0"/>
        <v>150000</v>
      </c>
    </row>
    <row r="17" spans="2:13" x14ac:dyDescent="0.25">
      <c r="B17" s="28" t="str">
        <f>+forms!A18</f>
        <v>HOTEL</v>
      </c>
      <c r="C17" s="156" t="s">
        <v>0</v>
      </c>
      <c r="D17" s="120" t="s">
        <v>1</v>
      </c>
      <c r="E17" s="120" t="s">
        <v>5</v>
      </c>
      <c r="F17" s="120" t="s">
        <v>6</v>
      </c>
      <c r="G17" s="120" t="s">
        <v>2</v>
      </c>
      <c r="H17" s="120" t="s">
        <v>8</v>
      </c>
      <c r="I17" s="155" t="s">
        <v>3</v>
      </c>
      <c r="L17" s="60" t="s">
        <v>76</v>
      </c>
      <c r="M17" s="60">
        <f t="shared" si="0"/>
        <v>160000</v>
      </c>
    </row>
    <row r="18" spans="2:13" x14ac:dyDescent="0.25">
      <c r="B18" s="28">
        <f>+forms!A19</f>
        <v>0</v>
      </c>
      <c r="C18" s="157"/>
      <c r="D18" s="120"/>
      <c r="E18" s="120"/>
      <c r="F18" s="120"/>
      <c r="G18" s="120"/>
      <c r="H18" s="120"/>
      <c r="I18" s="155"/>
      <c r="L18" s="60" t="s">
        <v>43</v>
      </c>
      <c r="M18" s="60">
        <f t="shared" si="0"/>
        <v>170000</v>
      </c>
    </row>
    <row r="19" spans="2:13" x14ac:dyDescent="0.25">
      <c r="B19" s="29">
        <f>IF(forms!H20=0,0,+forms!A20)</f>
        <v>0</v>
      </c>
      <c r="C19" s="7">
        <f>+forms!B20</f>
        <v>0</v>
      </c>
      <c r="D19" s="7">
        <f>+forms!C20</f>
        <v>0</v>
      </c>
      <c r="E19" s="8">
        <f>+forms!D20</f>
        <v>0</v>
      </c>
      <c r="F19" s="8">
        <f>+forms!E20</f>
        <v>0</v>
      </c>
      <c r="G19" s="2">
        <f>+forms!F20</f>
        <v>0</v>
      </c>
      <c r="H19" s="3">
        <f>+forms!G20</f>
        <v>140</v>
      </c>
      <c r="I19" s="30">
        <f>+forms!H20</f>
        <v>0</v>
      </c>
      <c r="L19" s="60" t="s">
        <v>44</v>
      </c>
      <c r="M19" s="60">
        <f t="shared" si="0"/>
        <v>180000</v>
      </c>
    </row>
    <row r="20" spans="2:13" ht="15.75" customHeight="1" x14ac:dyDescent="0.25">
      <c r="B20" s="29">
        <f>IF(forms!H21=0,0,+forms!A21)</f>
        <v>0</v>
      </c>
      <c r="C20" s="7">
        <f>+forms!B21</f>
        <v>0</v>
      </c>
      <c r="D20" s="7">
        <f>+forms!C21</f>
        <v>0</v>
      </c>
      <c r="E20" s="8">
        <f>+forms!D21</f>
        <v>0</v>
      </c>
      <c r="F20" s="8">
        <f>+forms!E21</f>
        <v>0</v>
      </c>
      <c r="G20" s="2">
        <f>+forms!F21</f>
        <v>0</v>
      </c>
      <c r="H20" s="3">
        <f>+forms!G21</f>
        <v>140</v>
      </c>
      <c r="I20" s="30">
        <f>+forms!H21</f>
        <v>0</v>
      </c>
      <c r="L20" s="60" t="s">
        <v>45</v>
      </c>
      <c r="M20" s="60">
        <f t="shared" si="0"/>
        <v>190000</v>
      </c>
    </row>
    <row r="21" spans="2:13" x14ac:dyDescent="0.25">
      <c r="B21" s="29">
        <f>IF(forms!H22=0,0,+forms!A22)</f>
        <v>0</v>
      </c>
      <c r="C21" s="7">
        <f>+forms!B22</f>
        <v>0</v>
      </c>
      <c r="D21" s="7">
        <f>+forms!C22</f>
        <v>0</v>
      </c>
      <c r="E21" s="8">
        <f>+forms!D22</f>
        <v>0</v>
      </c>
      <c r="F21" s="8">
        <f>+forms!E22</f>
        <v>0</v>
      </c>
      <c r="G21" s="2">
        <f>+forms!F22</f>
        <v>0</v>
      </c>
      <c r="H21" s="3">
        <f>+forms!G22</f>
        <v>140</v>
      </c>
      <c r="I21" s="30">
        <f>+forms!H22</f>
        <v>0</v>
      </c>
      <c r="L21" s="60" t="s">
        <v>46</v>
      </c>
      <c r="M21" s="60">
        <f t="shared" si="0"/>
        <v>200000</v>
      </c>
    </row>
    <row r="22" spans="2:13" x14ac:dyDescent="0.25">
      <c r="B22" s="29">
        <f>IF(forms!H23=0,0,+forms!A23)</f>
        <v>0</v>
      </c>
      <c r="C22" s="7">
        <f>+forms!B23</f>
        <v>0</v>
      </c>
      <c r="D22" s="7">
        <f>+forms!C23</f>
        <v>0</v>
      </c>
      <c r="E22" s="8">
        <f>+forms!D23</f>
        <v>0</v>
      </c>
      <c r="F22" s="8">
        <f>+forms!E23</f>
        <v>0</v>
      </c>
      <c r="G22" s="2">
        <f>+forms!F23</f>
        <v>0</v>
      </c>
      <c r="H22" s="3">
        <f>+forms!G23</f>
        <v>140</v>
      </c>
      <c r="I22" s="30">
        <f>+forms!H23</f>
        <v>0</v>
      </c>
      <c r="L22" s="60" t="s">
        <v>47</v>
      </c>
      <c r="M22" s="60">
        <f t="shared" si="0"/>
        <v>210000</v>
      </c>
    </row>
    <row r="23" spans="2:13" x14ac:dyDescent="0.25">
      <c r="B23" s="29">
        <f>IF(forms!H24=0,0,+forms!A24)</f>
        <v>0</v>
      </c>
      <c r="C23" s="7">
        <f>+forms!B24</f>
        <v>0</v>
      </c>
      <c r="D23" s="7">
        <f>+forms!C24</f>
        <v>0</v>
      </c>
      <c r="E23" s="8">
        <f>+forms!D24</f>
        <v>0</v>
      </c>
      <c r="F23" s="8">
        <f>+forms!E24</f>
        <v>0</v>
      </c>
      <c r="G23" s="2">
        <f>+forms!F24</f>
        <v>0</v>
      </c>
      <c r="H23" s="3">
        <f>+forms!G24</f>
        <v>120</v>
      </c>
      <c r="I23" s="30">
        <f>+forms!H24</f>
        <v>0</v>
      </c>
      <c r="L23" s="60" t="s">
        <v>48</v>
      </c>
      <c r="M23" s="60">
        <f t="shared" si="0"/>
        <v>220000</v>
      </c>
    </row>
    <row r="24" spans="2:13" x14ac:dyDescent="0.25">
      <c r="B24" s="29">
        <f>IF(forms!H25=0,0,+forms!A25)</f>
        <v>0</v>
      </c>
      <c r="C24" s="7">
        <f>+forms!B25</f>
        <v>0</v>
      </c>
      <c r="D24" s="7">
        <f>+forms!C25</f>
        <v>0</v>
      </c>
      <c r="E24" s="8">
        <f>+forms!D25</f>
        <v>0</v>
      </c>
      <c r="F24" s="8">
        <f>+forms!E25</f>
        <v>0</v>
      </c>
      <c r="G24" s="2">
        <f>+forms!F25</f>
        <v>0</v>
      </c>
      <c r="H24" s="3">
        <f>+forms!G25</f>
        <v>120</v>
      </c>
      <c r="I24" s="30">
        <f>+forms!H25</f>
        <v>0</v>
      </c>
      <c r="L24" s="60" t="s">
        <v>49</v>
      </c>
      <c r="M24" s="60">
        <f t="shared" si="0"/>
        <v>230000</v>
      </c>
    </row>
    <row r="25" spans="2:13" x14ac:dyDescent="0.25">
      <c r="B25" s="29">
        <f>IF(forms!H26=0,0,+forms!A26)</f>
        <v>0</v>
      </c>
      <c r="C25" s="7">
        <f>+forms!B26</f>
        <v>0</v>
      </c>
      <c r="D25" s="7">
        <f>+forms!C26</f>
        <v>0</v>
      </c>
      <c r="E25" s="8">
        <f>+forms!D26</f>
        <v>0</v>
      </c>
      <c r="F25" s="8">
        <f>+forms!E26</f>
        <v>0</v>
      </c>
      <c r="G25" s="2">
        <f>+forms!F26</f>
        <v>0</v>
      </c>
      <c r="H25" s="3">
        <f>+forms!G26</f>
        <v>120</v>
      </c>
      <c r="I25" s="30">
        <f>+forms!H26</f>
        <v>0</v>
      </c>
      <c r="L25" s="60" t="s">
        <v>50</v>
      </c>
      <c r="M25" s="60">
        <f t="shared" si="0"/>
        <v>240000</v>
      </c>
    </row>
    <row r="26" spans="2:13" x14ac:dyDescent="0.25">
      <c r="B26" s="29">
        <f>IF(forms!H27=0,0,+forms!A27)</f>
        <v>0</v>
      </c>
      <c r="C26" s="7">
        <f>+forms!B27</f>
        <v>0</v>
      </c>
      <c r="D26" s="7">
        <f>+forms!C27</f>
        <v>0</v>
      </c>
      <c r="E26" s="8">
        <f>+forms!D27</f>
        <v>0</v>
      </c>
      <c r="F26" s="8">
        <f>+forms!E27</f>
        <v>0</v>
      </c>
      <c r="G26" s="2">
        <f>+forms!F27</f>
        <v>0</v>
      </c>
      <c r="H26" s="3">
        <f>+forms!G27</f>
        <v>120</v>
      </c>
      <c r="I26" s="30">
        <f>+forms!H27</f>
        <v>0</v>
      </c>
      <c r="L26" s="60" t="s">
        <v>51</v>
      </c>
      <c r="M26" s="60">
        <f t="shared" si="0"/>
        <v>250000</v>
      </c>
    </row>
    <row r="27" spans="2:13" ht="15.75" thickBot="1" x14ac:dyDescent="0.3">
      <c r="B27" s="124" t="str">
        <f>+forms!A28</f>
        <v>ACCOMMODATION TOTAL</v>
      </c>
      <c r="C27" s="125"/>
      <c r="D27" s="125"/>
      <c r="E27" s="125"/>
      <c r="F27" s="125"/>
      <c r="G27" s="125"/>
      <c r="H27" s="126"/>
      <c r="I27" s="31">
        <f>+forms!H28</f>
        <v>0</v>
      </c>
      <c r="L27" s="60" t="s">
        <v>86</v>
      </c>
      <c r="M27" s="60">
        <f t="shared" si="0"/>
        <v>260000</v>
      </c>
    </row>
    <row r="28" spans="2:13" ht="15.75" thickBot="1" x14ac:dyDescent="0.3">
      <c r="B28" s="121" t="str">
        <f>+forms!A29</f>
        <v>PCR tests</v>
      </c>
      <c r="C28" s="122"/>
      <c r="D28" s="122"/>
      <c r="E28" s="122"/>
      <c r="F28" s="122"/>
      <c r="G28" s="122"/>
      <c r="H28" s="123"/>
      <c r="I28" s="32">
        <f>+forms!H29</f>
        <v>0</v>
      </c>
      <c r="J28" s="25"/>
      <c r="L28" s="60" t="s">
        <v>87</v>
      </c>
      <c r="M28" s="60">
        <f t="shared" ref="M28:M91" si="1">+M27+10000</f>
        <v>270000</v>
      </c>
    </row>
    <row r="29" spans="2:13" ht="15.75" thickBot="1" x14ac:dyDescent="0.3">
      <c r="B29" s="121" t="s">
        <v>85</v>
      </c>
      <c r="C29" s="122"/>
      <c r="D29" s="122"/>
      <c r="E29" s="122"/>
      <c r="F29" s="122"/>
      <c r="G29" s="122"/>
      <c r="H29" s="123"/>
      <c r="I29" s="32">
        <f>+forms!H30</f>
        <v>0</v>
      </c>
      <c r="J29" s="25"/>
      <c r="L29" s="60" t="s">
        <v>88</v>
      </c>
      <c r="M29" s="60">
        <f t="shared" si="1"/>
        <v>280000</v>
      </c>
    </row>
    <row r="30" spans="2:13" ht="15" customHeight="1" thickBot="1" x14ac:dyDescent="0.3">
      <c r="B30" s="121" t="str">
        <f>+forms!A31</f>
        <v>TOTAL</v>
      </c>
      <c r="C30" s="122"/>
      <c r="D30" s="122"/>
      <c r="E30" s="122"/>
      <c r="F30" s="122"/>
      <c r="G30" s="122"/>
      <c r="H30" s="123"/>
      <c r="I30" s="32">
        <f>+forms!H31</f>
        <v>0</v>
      </c>
      <c r="J30" s="25"/>
      <c r="L30" s="60" t="s">
        <v>52</v>
      </c>
      <c r="M30" s="60">
        <f t="shared" si="1"/>
        <v>290000</v>
      </c>
    </row>
    <row r="31" spans="2:13" ht="15.75" thickBot="1" x14ac:dyDescent="0.3">
      <c r="B31" s="117" t="s">
        <v>69</v>
      </c>
      <c r="C31" s="118"/>
      <c r="D31" s="118"/>
      <c r="E31" s="118"/>
      <c r="F31" s="118"/>
      <c r="G31" s="118"/>
      <c r="H31" s="119"/>
      <c r="I31" s="43"/>
      <c r="J31" s="25"/>
      <c r="L31" s="60" t="s">
        <v>89</v>
      </c>
      <c r="M31" s="60">
        <f t="shared" si="1"/>
        <v>300000</v>
      </c>
    </row>
    <row r="32" spans="2:13" ht="15.75" thickBot="1" x14ac:dyDescent="0.3">
      <c r="B32" s="117" t="s">
        <v>70</v>
      </c>
      <c r="C32" s="118"/>
      <c r="D32" s="118"/>
      <c r="E32" s="118"/>
      <c r="F32" s="118"/>
      <c r="G32" s="118"/>
      <c r="H32" s="119"/>
      <c r="I32" s="43">
        <f>IF(I31&gt;I30,I31-I30,0)</f>
        <v>0</v>
      </c>
      <c r="J32" s="25"/>
      <c r="L32" s="60" t="s">
        <v>53</v>
      </c>
      <c r="M32" s="60">
        <f t="shared" si="1"/>
        <v>310000</v>
      </c>
    </row>
    <row r="33" spans="2:13" ht="15.75" thickBot="1" x14ac:dyDescent="0.3">
      <c r="B33" s="117" t="s">
        <v>71</v>
      </c>
      <c r="C33" s="118"/>
      <c r="D33" s="118"/>
      <c r="E33" s="118"/>
      <c r="F33" s="118"/>
      <c r="G33" s="118"/>
      <c r="H33" s="119"/>
      <c r="I33" s="43"/>
      <c r="J33" s="25"/>
      <c r="L33" s="60" t="s">
        <v>77</v>
      </c>
      <c r="M33" s="60">
        <f t="shared" si="1"/>
        <v>320000</v>
      </c>
    </row>
    <row r="34" spans="2:13" x14ac:dyDescent="0.25">
      <c r="B34" s="4"/>
      <c r="F34" s="47"/>
      <c r="G34" s="47"/>
      <c r="H34" s="47"/>
      <c r="I34" s="47"/>
      <c r="J34" s="46"/>
      <c r="L34" s="60" t="s">
        <v>78</v>
      </c>
      <c r="M34" s="60">
        <f t="shared" si="1"/>
        <v>330000</v>
      </c>
    </row>
    <row r="35" spans="2:13" ht="15.75" thickBot="1" x14ac:dyDescent="0.3">
      <c r="L35" s="60" t="s">
        <v>79</v>
      </c>
      <c r="M35" s="60">
        <f t="shared" si="1"/>
        <v>340000</v>
      </c>
    </row>
    <row r="36" spans="2:13" ht="27" thickBot="1" x14ac:dyDescent="0.45">
      <c r="B36" s="113" t="s">
        <v>7</v>
      </c>
      <c r="C36" s="114"/>
      <c r="D36" s="115">
        <f>+I30</f>
        <v>0</v>
      </c>
      <c r="E36" s="116"/>
      <c r="G36" s="6"/>
      <c r="H36" s="6"/>
      <c r="I36" s="6"/>
      <c r="J36" s="6"/>
      <c r="L36" s="60" t="s">
        <v>54</v>
      </c>
      <c r="M36" s="60">
        <f t="shared" si="1"/>
        <v>350000</v>
      </c>
    </row>
    <row r="37" spans="2:13" x14ac:dyDescent="0.25">
      <c r="G37" s="6"/>
      <c r="H37" s="6"/>
      <c r="I37" s="6"/>
      <c r="J37" s="6"/>
      <c r="L37" s="60" t="s">
        <v>55</v>
      </c>
      <c r="M37" s="60">
        <f t="shared" si="1"/>
        <v>360000</v>
      </c>
    </row>
    <row r="38" spans="2:13" x14ac:dyDescent="0.25">
      <c r="G38" s="6"/>
      <c r="H38" s="6"/>
      <c r="L38" s="60" t="s">
        <v>73</v>
      </c>
      <c r="M38" s="60">
        <f t="shared" si="1"/>
        <v>370000</v>
      </c>
    </row>
    <row r="39" spans="2:13" x14ac:dyDescent="0.25">
      <c r="L39" s="60" t="s">
        <v>56</v>
      </c>
      <c r="M39" s="60">
        <f t="shared" si="1"/>
        <v>380000</v>
      </c>
    </row>
    <row r="40" spans="2:13" x14ac:dyDescent="0.25">
      <c r="G40" s="9"/>
      <c r="H40" s="9"/>
      <c r="L40" s="60" t="s">
        <v>57</v>
      </c>
      <c r="M40" s="60">
        <f t="shared" si="1"/>
        <v>390000</v>
      </c>
    </row>
    <row r="41" spans="2:13" ht="15.75" x14ac:dyDescent="0.25">
      <c r="G41" s="10" t="s">
        <v>93</v>
      </c>
      <c r="L41" s="60" t="s">
        <v>80</v>
      </c>
      <c r="M41" s="60">
        <f t="shared" si="1"/>
        <v>400000</v>
      </c>
    </row>
    <row r="42" spans="2:13" x14ac:dyDescent="0.25">
      <c r="L42" s="60" t="s">
        <v>58</v>
      </c>
      <c r="M42" s="60">
        <f t="shared" si="1"/>
        <v>410000</v>
      </c>
    </row>
    <row r="43" spans="2:13" x14ac:dyDescent="0.25">
      <c r="L43" s="60" t="s">
        <v>59</v>
      </c>
      <c r="M43" s="60">
        <f t="shared" si="1"/>
        <v>420000</v>
      </c>
    </row>
    <row r="44" spans="2:13" x14ac:dyDescent="0.25">
      <c r="L44" s="60" t="s">
        <v>60</v>
      </c>
      <c r="M44" s="60">
        <f t="shared" si="1"/>
        <v>430000</v>
      </c>
    </row>
    <row r="45" spans="2:13" x14ac:dyDescent="0.25">
      <c r="L45" s="60" t="s">
        <v>61</v>
      </c>
      <c r="M45" s="60">
        <f t="shared" si="1"/>
        <v>440000</v>
      </c>
    </row>
    <row r="46" spans="2:13" x14ac:dyDescent="0.25">
      <c r="L46" s="60" t="s">
        <v>62</v>
      </c>
      <c r="M46" s="60">
        <f t="shared" si="1"/>
        <v>450000</v>
      </c>
    </row>
    <row r="47" spans="2:13" x14ac:dyDescent="0.25">
      <c r="L47" s="60" t="s">
        <v>63</v>
      </c>
      <c r="M47" s="60">
        <f t="shared" si="1"/>
        <v>460000</v>
      </c>
    </row>
    <row r="48" spans="2:13" x14ac:dyDescent="0.25">
      <c r="L48" s="60" t="s">
        <v>64</v>
      </c>
      <c r="M48" s="60">
        <f t="shared" si="1"/>
        <v>470000</v>
      </c>
    </row>
    <row r="49" spans="12:13" x14ac:dyDescent="0.25">
      <c r="L49" s="60" t="s">
        <v>65</v>
      </c>
      <c r="M49" s="60">
        <f t="shared" si="1"/>
        <v>480000</v>
      </c>
    </row>
    <row r="50" spans="12:13" x14ac:dyDescent="0.25">
      <c r="L50" s="60" t="s">
        <v>66</v>
      </c>
      <c r="M50" s="60">
        <f t="shared" si="1"/>
        <v>490000</v>
      </c>
    </row>
    <row r="51" spans="12:13" x14ac:dyDescent="0.25">
      <c r="L51" s="60" t="s">
        <v>67</v>
      </c>
      <c r="M51" s="60">
        <f t="shared" si="1"/>
        <v>500000</v>
      </c>
    </row>
    <row r="52" spans="12:13" x14ac:dyDescent="0.25">
      <c r="L52" s="60" t="s">
        <v>68</v>
      </c>
      <c r="M52" s="60">
        <f t="shared" si="1"/>
        <v>510000</v>
      </c>
    </row>
    <row r="53" spans="12:13" x14ac:dyDescent="0.25">
      <c r="L53" s="74" t="s">
        <v>82</v>
      </c>
      <c r="M53" s="60">
        <f t="shared" si="1"/>
        <v>520000</v>
      </c>
    </row>
    <row r="54" spans="12:13" x14ac:dyDescent="0.25">
      <c r="L54" s="75" t="s">
        <v>105</v>
      </c>
      <c r="M54" s="60">
        <f t="shared" si="1"/>
        <v>530000</v>
      </c>
    </row>
    <row r="55" spans="12:13" x14ac:dyDescent="0.25">
      <c r="L55" s="75" t="s">
        <v>106</v>
      </c>
      <c r="M55" s="60">
        <f t="shared" si="1"/>
        <v>540000</v>
      </c>
    </row>
    <row r="56" spans="12:13" x14ac:dyDescent="0.25">
      <c r="L56" s="76" t="s">
        <v>107</v>
      </c>
      <c r="M56" s="60">
        <f t="shared" si="1"/>
        <v>550000</v>
      </c>
    </row>
    <row r="57" spans="12:13" x14ac:dyDescent="0.25">
      <c r="L57" s="76" t="s">
        <v>108</v>
      </c>
      <c r="M57" s="60">
        <f t="shared" si="1"/>
        <v>560000</v>
      </c>
    </row>
    <row r="58" spans="12:13" x14ac:dyDescent="0.25">
      <c r="L58" s="76" t="s">
        <v>109</v>
      </c>
      <c r="M58" s="60">
        <f t="shared" si="1"/>
        <v>570000</v>
      </c>
    </row>
    <row r="59" spans="12:13" x14ac:dyDescent="0.25">
      <c r="L59" s="75" t="s">
        <v>110</v>
      </c>
      <c r="M59" s="60">
        <f t="shared" si="1"/>
        <v>580000</v>
      </c>
    </row>
    <row r="60" spans="12:13" x14ac:dyDescent="0.25">
      <c r="L60" s="76" t="s">
        <v>111</v>
      </c>
      <c r="M60" s="60">
        <f t="shared" si="1"/>
        <v>590000</v>
      </c>
    </row>
    <row r="61" spans="12:13" x14ac:dyDescent="0.25">
      <c r="L61" s="75" t="s">
        <v>112</v>
      </c>
      <c r="M61" s="60">
        <f t="shared" si="1"/>
        <v>600000</v>
      </c>
    </row>
    <row r="62" spans="12:13" x14ac:dyDescent="0.25">
      <c r="L62" s="76" t="s">
        <v>113</v>
      </c>
      <c r="M62" s="60">
        <f t="shared" si="1"/>
        <v>610000</v>
      </c>
    </row>
    <row r="63" spans="12:13" x14ac:dyDescent="0.25">
      <c r="L63" s="75" t="s">
        <v>114</v>
      </c>
      <c r="M63" s="60">
        <f t="shared" si="1"/>
        <v>620000</v>
      </c>
    </row>
    <row r="64" spans="12:13" x14ac:dyDescent="0.25">
      <c r="L64" s="75" t="s">
        <v>115</v>
      </c>
      <c r="M64" s="60">
        <f t="shared" si="1"/>
        <v>630000</v>
      </c>
    </row>
    <row r="65" spans="12:13" x14ac:dyDescent="0.25">
      <c r="L65" s="76" t="s">
        <v>116</v>
      </c>
      <c r="M65" s="60">
        <f t="shared" si="1"/>
        <v>640000</v>
      </c>
    </row>
    <row r="66" spans="12:13" x14ac:dyDescent="0.25">
      <c r="L66" s="75" t="s">
        <v>117</v>
      </c>
      <c r="M66" s="60">
        <f t="shared" si="1"/>
        <v>650000</v>
      </c>
    </row>
    <row r="67" spans="12:13" x14ac:dyDescent="0.25">
      <c r="L67" s="75" t="s">
        <v>118</v>
      </c>
      <c r="M67" s="60">
        <f t="shared" si="1"/>
        <v>660000</v>
      </c>
    </row>
    <row r="68" spans="12:13" x14ac:dyDescent="0.25">
      <c r="L68" s="76" t="s">
        <v>119</v>
      </c>
      <c r="M68" s="60">
        <f t="shared" si="1"/>
        <v>670000</v>
      </c>
    </row>
    <row r="69" spans="12:13" x14ac:dyDescent="0.25">
      <c r="L69" s="76" t="s">
        <v>120</v>
      </c>
      <c r="M69" s="60">
        <f t="shared" si="1"/>
        <v>680000</v>
      </c>
    </row>
    <row r="70" spans="12:13" x14ac:dyDescent="0.25">
      <c r="L70" s="76" t="s">
        <v>121</v>
      </c>
      <c r="M70" s="60">
        <f t="shared" si="1"/>
        <v>690000</v>
      </c>
    </row>
    <row r="71" spans="12:13" x14ac:dyDescent="0.25">
      <c r="L71" s="76" t="s">
        <v>122</v>
      </c>
      <c r="M71" s="60">
        <f t="shared" si="1"/>
        <v>700000</v>
      </c>
    </row>
    <row r="72" spans="12:13" x14ac:dyDescent="0.25">
      <c r="L72" s="76" t="s">
        <v>123</v>
      </c>
      <c r="M72" s="60">
        <f t="shared" si="1"/>
        <v>710000</v>
      </c>
    </row>
    <row r="73" spans="12:13" x14ac:dyDescent="0.25">
      <c r="L73" s="75" t="s">
        <v>124</v>
      </c>
      <c r="M73" s="60">
        <f t="shared" si="1"/>
        <v>720000</v>
      </c>
    </row>
    <row r="74" spans="12:13" x14ac:dyDescent="0.25">
      <c r="L74" s="76" t="s">
        <v>125</v>
      </c>
      <c r="M74" s="60">
        <f t="shared" si="1"/>
        <v>730000</v>
      </c>
    </row>
    <row r="75" spans="12:13" x14ac:dyDescent="0.25">
      <c r="L75" s="76" t="s">
        <v>126</v>
      </c>
      <c r="M75" s="60">
        <f t="shared" si="1"/>
        <v>740000</v>
      </c>
    </row>
    <row r="76" spans="12:13" x14ac:dyDescent="0.25">
      <c r="L76" s="76" t="s">
        <v>127</v>
      </c>
      <c r="M76" s="60">
        <f t="shared" si="1"/>
        <v>750000</v>
      </c>
    </row>
    <row r="77" spans="12:13" x14ac:dyDescent="0.25">
      <c r="L77" s="76" t="s">
        <v>128</v>
      </c>
      <c r="M77" s="60">
        <f t="shared" si="1"/>
        <v>760000</v>
      </c>
    </row>
    <row r="78" spans="12:13" x14ac:dyDescent="0.25">
      <c r="L78" s="76" t="s">
        <v>129</v>
      </c>
      <c r="M78" s="60">
        <f t="shared" si="1"/>
        <v>770000</v>
      </c>
    </row>
    <row r="79" spans="12:13" x14ac:dyDescent="0.25">
      <c r="L79" s="76" t="s">
        <v>130</v>
      </c>
      <c r="M79" s="60">
        <f t="shared" si="1"/>
        <v>780000</v>
      </c>
    </row>
    <row r="80" spans="12:13" x14ac:dyDescent="0.25">
      <c r="L80" s="76" t="s">
        <v>131</v>
      </c>
      <c r="M80" s="60">
        <f t="shared" si="1"/>
        <v>790000</v>
      </c>
    </row>
    <row r="81" spans="12:13" x14ac:dyDescent="0.25">
      <c r="L81" s="76" t="s">
        <v>132</v>
      </c>
      <c r="M81" s="60">
        <f t="shared" si="1"/>
        <v>800000</v>
      </c>
    </row>
    <row r="82" spans="12:13" x14ac:dyDescent="0.25">
      <c r="L82" s="76" t="s">
        <v>133</v>
      </c>
      <c r="M82" s="60">
        <f t="shared" si="1"/>
        <v>810000</v>
      </c>
    </row>
    <row r="83" spans="12:13" x14ac:dyDescent="0.25">
      <c r="L83" s="76" t="s">
        <v>134</v>
      </c>
      <c r="M83" s="60">
        <f t="shared" si="1"/>
        <v>820000</v>
      </c>
    </row>
    <row r="84" spans="12:13" x14ac:dyDescent="0.25">
      <c r="L84" s="76" t="s">
        <v>135</v>
      </c>
      <c r="M84" s="60">
        <f t="shared" si="1"/>
        <v>830000</v>
      </c>
    </row>
    <row r="85" spans="12:13" x14ac:dyDescent="0.25">
      <c r="L85" s="76" t="s">
        <v>136</v>
      </c>
      <c r="M85" s="60">
        <f t="shared" si="1"/>
        <v>840000</v>
      </c>
    </row>
    <row r="86" spans="12:13" x14ac:dyDescent="0.25">
      <c r="L86" s="76" t="s">
        <v>137</v>
      </c>
      <c r="M86" s="60">
        <f t="shared" si="1"/>
        <v>850000</v>
      </c>
    </row>
    <row r="87" spans="12:13" x14ac:dyDescent="0.25">
      <c r="L87" s="76" t="s">
        <v>138</v>
      </c>
      <c r="M87" s="60">
        <f t="shared" si="1"/>
        <v>860000</v>
      </c>
    </row>
    <row r="88" spans="12:13" x14ac:dyDescent="0.25">
      <c r="L88" s="76" t="s">
        <v>139</v>
      </c>
      <c r="M88" s="60">
        <f t="shared" si="1"/>
        <v>870000</v>
      </c>
    </row>
    <row r="89" spans="12:13" x14ac:dyDescent="0.25">
      <c r="L89" s="75" t="s">
        <v>140</v>
      </c>
      <c r="M89" s="60">
        <f t="shared" si="1"/>
        <v>880000</v>
      </c>
    </row>
    <row r="90" spans="12:13" x14ac:dyDescent="0.25">
      <c r="L90" s="76" t="s">
        <v>141</v>
      </c>
      <c r="M90" s="60">
        <f t="shared" si="1"/>
        <v>890000</v>
      </c>
    </row>
    <row r="91" spans="12:13" x14ac:dyDescent="0.25">
      <c r="L91" s="76" t="s">
        <v>142</v>
      </c>
      <c r="M91" s="60">
        <f t="shared" si="1"/>
        <v>900000</v>
      </c>
    </row>
    <row r="92" spans="12:13" x14ac:dyDescent="0.25">
      <c r="L92" s="76" t="s">
        <v>143</v>
      </c>
      <c r="M92" s="60">
        <f t="shared" ref="M92:M151" si="2">+M91+10000</f>
        <v>910000</v>
      </c>
    </row>
    <row r="93" spans="12:13" x14ac:dyDescent="0.25">
      <c r="L93" s="76" t="s">
        <v>144</v>
      </c>
      <c r="M93" s="60">
        <f t="shared" si="2"/>
        <v>920000</v>
      </c>
    </row>
    <row r="94" spans="12:13" x14ac:dyDescent="0.25">
      <c r="L94" s="75" t="s">
        <v>145</v>
      </c>
      <c r="M94" s="60">
        <f t="shared" si="2"/>
        <v>930000</v>
      </c>
    </row>
    <row r="95" spans="12:13" x14ac:dyDescent="0.25">
      <c r="L95" s="75" t="s">
        <v>146</v>
      </c>
      <c r="M95" s="60">
        <f t="shared" si="2"/>
        <v>940000</v>
      </c>
    </row>
    <row r="96" spans="12:13" x14ac:dyDescent="0.25">
      <c r="L96" s="75" t="s">
        <v>147</v>
      </c>
      <c r="M96" s="60">
        <f t="shared" si="2"/>
        <v>950000</v>
      </c>
    </row>
    <row r="97" spans="12:13" x14ac:dyDescent="0.25">
      <c r="L97" s="76" t="s">
        <v>148</v>
      </c>
      <c r="M97" s="60">
        <f t="shared" si="2"/>
        <v>960000</v>
      </c>
    </row>
    <row r="98" spans="12:13" x14ac:dyDescent="0.25">
      <c r="L98" s="75" t="s">
        <v>149</v>
      </c>
      <c r="M98" s="60">
        <f t="shared" si="2"/>
        <v>970000</v>
      </c>
    </row>
    <row r="99" spans="12:13" x14ac:dyDescent="0.25">
      <c r="L99" s="76" t="s">
        <v>150</v>
      </c>
      <c r="M99" s="60">
        <f t="shared" si="2"/>
        <v>980000</v>
      </c>
    </row>
    <row r="100" spans="12:13" x14ac:dyDescent="0.25">
      <c r="L100" s="75" t="s">
        <v>151</v>
      </c>
      <c r="M100" s="60">
        <f t="shared" si="2"/>
        <v>990000</v>
      </c>
    </row>
    <row r="101" spans="12:13" x14ac:dyDescent="0.25">
      <c r="L101" s="76" t="s">
        <v>152</v>
      </c>
      <c r="M101" s="60">
        <f t="shared" si="2"/>
        <v>1000000</v>
      </c>
    </row>
    <row r="102" spans="12:13" x14ac:dyDescent="0.25">
      <c r="L102" s="76" t="s">
        <v>153</v>
      </c>
      <c r="M102" s="60">
        <f t="shared" si="2"/>
        <v>1010000</v>
      </c>
    </row>
    <row r="103" spans="12:13" x14ac:dyDescent="0.25">
      <c r="L103" s="75" t="s">
        <v>154</v>
      </c>
      <c r="M103" s="60">
        <f t="shared" si="2"/>
        <v>1020000</v>
      </c>
    </row>
    <row r="104" spans="12:13" x14ac:dyDescent="0.25">
      <c r="L104" s="76" t="s">
        <v>155</v>
      </c>
      <c r="M104" s="60">
        <f t="shared" si="2"/>
        <v>1030000</v>
      </c>
    </row>
    <row r="105" spans="12:13" x14ac:dyDescent="0.25">
      <c r="L105" s="75" t="s">
        <v>156</v>
      </c>
      <c r="M105" s="60">
        <f t="shared" si="2"/>
        <v>1040000</v>
      </c>
    </row>
    <row r="106" spans="12:13" x14ac:dyDescent="0.25">
      <c r="L106" s="75" t="s">
        <v>157</v>
      </c>
      <c r="M106" s="60">
        <f t="shared" si="2"/>
        <v>1050000</v>
      </c>
    </row>
    <row r="107" spans="12:13" x14ac:dyDescent="0.25">
      <c r="L107" s="76" t="s">
        <v>158</v>
      </c>
      <c r="M107" s="60">
        <f t="shared" si="2"/>
        <v>1060000</v>
      </c>
    </row>
    <row r="108" spans="12:13" x14ac:dyDescent="0.25">
      <c r="L108" s="76" t="s">
        <v>159</v>
      </c>
      <c r="M108" s="60">
        <f t="shared" si="2"/>
        <v>1070000</v>
      </c>
    </row>
    <row r="109" spans="12:13" x14ac:dyDescent="0.25">
      <c r="L109" s="75" t="s">
        <v>160</v>
      </c>
      <c r="M109" s="60">
        <f t="shared" si="2"/>
        <v>1080000</v>
      </c>
    </row>
    <row r="110" spans="12:13" x14ac:dyDescent="0.25">
      <c r="L110" s="76" t="s">
        <v>161</v>
      </c>
      <c r="M110" s="60">
        <f t="shared" si="2"/>
        <v>1090000</v>
      </c>
    </row>
    <row r="111" spans="12:13" x14ac:dyDescent="0.25">
      <c r="L111" s="75" t="s">
        <v>162</v>
      </c>
      <c r="M111" s="60">
        <f t="shared" si="2"/>
        <v>1100000</v>
      </c>
    </row>
    <row r="112" spans="12:13" x14ac:dyDescent="0.25">
      <c r="L112" s="75" t="s">
        <v>163</v>
      </c>
      <c r="M112" s="60">
        <f t="shared" si="2"/>
        <v>1110000</v>
      </c>
    </row>
    <row r="113" spans="12:13" x14ac:dyDescent="0.25">
      <c r="L113" s="75" t="s">
        <v>164</v>
      </c>
      <c r="M113" s="60">
        <f t="shared" si="2"/>
        <v>1120000</v>
      </c>
    </row>
    <row r="114" spans="12:13" x14ac:dyDescent="0.25">
      <c r="L114" s="76" t="s">
        <v>165</v>
      </c>
      <c r="M114" s="60">
        <f t="shared" si="2"/>
        <v>1130000</v>
      </c>
    </row>
    <row r="115" spans="12:13" x14ac:dyDescent="0.25">
      <c r="L115" s="75" t="s">
        <v>166</v>
      </c>
      <c r="M115" s="60">
        <f t="shared" si="2"/>
        <v>1140000</v>
      </c>
    </row>
    <row r="116" spans="12:13" x14ac:dyDescent="0.25">
      <c r="L116" s="75" t="s">
        <v>167</v>
      </c>
      <c r="M116" s="60">
        <f t="shared" si="2"/>
        <v>1150000</v>
      </c>
    </row>
    <row r="117" spans="12:13" x14ac:dyDescent="0.25">
      <c r="L117" s="76" t="s">
        <v>168</v>
      </c>
      <c r="M117" s="60">
        <f t="shared" si="2"/>
        <v>1160000</v>
      </c>
    </row>
    <row r="118" spans="12:13" x14ac:dyDescent="0.25">
      <c r="L118" s="75" t="s">
        <v>169</v>
      </c>
      <c r="M118" s="60">
        <f t="shared" si="2"/>
        <v>1170000</v>
      </c>
    </row>
    <row r="119" spans="12:13" x14ac:dyDescent="0.25">
      <c r="L119" s="75" t="s">
        <v>170</v>
      </c>
      <c r="M119" s="60">
        <f t="shared" si="2"/>
        <v>1180000</v>
      </c>
    </row>
    <row r="120" spans="12:13" x14ac:dyDescent="0.25">
      <c r="L120" s="76" t="s">
        <v>171</v>
      </c>
      <c r="M120" s="60">
        <f t="shared" si="2"/>
        <v>1190000</v>
      </c>
    </row>
    <row r="121" spans="12:13" x14ac:dyDescent="0.25">
      <c r="L121" s="75" t="s">
        <v>172</v>
      </c>
      <c r="M121" s="60">
        <f t="shared" si="2"/>
        <v>1200000</v>
      </c>
    </row>
    <row r="122" spans="12:13" x14ac:dyDescent="0.25">
      <c r="L122" s="76" t="s">
        <v>173</v>
      </c>
      <c r="M122" s="60">
        <f t="shared" si="2"/>
        <v>1210000</v>
      </c>
    </row>
    <row r="123" spans="12:13" x14ac:dyDescent="0.25">
      <c r="L123" s="76" t="s">
        <v>174</v>
      </c>
      <c r="M123" s="60">
        <f t="shared" si="2"/>
        <v>1220000</v>
      </c>
    </row>
    <row r="124" spans="12:13" x14ac:dyDescent="0.25">
      <c r="L124" s="76" t="s">
        <v>175</v>
      </c>
      <c r="M124" s="60">
        <f t="shared" si="2"/>
        <v>1230000</v>
      </c>
    </row>
    <row r="125" spans="12:13" x14ac:dyDescent="0.25">
      <c r="L125" s="76" t="s">
        <v>176</v>
      </c>
      <c r="M125" s="60">
        <f t="shared" si="2"/>
        <v>1240000</v>
      </c>
    </row>
    <row r="126" spans="12:13" x14ac:dyDescent="0.25">
      <c r="L126" s="75" t="s">
        <v>177</v>
      </c>
      <c r="M126" s="60">
        <f t="shared" si="2"/>
        <v>1250000</v>
      </c>
    </row>
    <row r="127" spans="12:13" x14ac:dyDescent="0.25">
      <c r="L127" s="76" t="s">
        <v>178</v>
      </c>
      <c r="M127" s="60">
        <f t="shared" si="2"/>
        <v>1260000</v>
      </c>
    </row>
    <row r="128" spans="12:13" x14ac:dyDescent="0.25">
      <c r="L128" s="75" t="s">
        <v>179</v>
      </c>
      <c r="M128" s="60">
        <f t="shared" si="2"/>
        <v>1270000</v>
      </c>
    </row>
    <row r="129" spans="12:13" x14ac:dyDescent="0.25">
      <c r="L129" s="76" t="s">
        <v>180</v>
      </c>
      <c r="M129" s="60">
        <f t="shared" si="2"/>
        <v>1280000</v>
      </c>
    </row>
    <row r="130" spans="12:13" x14ac:dyDescent="0.25">
      <c r="L130" s="76" t="s">
        <v>181</v>
      </c>
      <c r="M130" s="60">
        <f t="shared" si="2"/>
        <v>1290000</v>
      </c>
    </row>
    <row r="131" spans="12:13" x14ac:dyDescent="0.25">
      <c r="L131" s="75" t="s">
        <v>182</v>
      </c>
      <c r="M131" s="60">
        <f t="shared" si="2"/>
        <v>1300000</v>
      </c>
    </row>
    <row r="132" spans="12:13" x14ac:dyDescent="0.25">
      <c r="L132" s="75" t="s">
        <v>183</v>
      </c>
      <c r="M132" s="60">
        <f t="shared" si="2"/>
        <v>1310000</v>
      </c>
    </row>
    <row r="133" spans="12:13" x14ac:dyDescent="0.25">
      <c r="L133" s="76" t="s">
        <v>184</v>
      </c>
      <c r="M133" s="60">
        <f t="shared" si="2"/>
        <v>1320000</v>
      </c>
    </row>
    <row r="134" spans="12:13" x14ac:dyDescent="0.25">
      <c r="L134" s="76" t="s">
        <v>185</v>
      </c>
      <c r="M134" s="60">
        <f t="shared" si="2"/>
        <v>1330000</v>
      </c>
    </row>
    <row r="135" spans="12:13" x14ac:dyDescent="0.25">
      <c r="L135" s="75" t="s">
        <v>186</v>
      </c>
      <c r="M135" s="60">
        <f t="shared" si="2"/>
        <v>1340000</v>
      </c>
    </row>
    <row r="136" spans="12:13" x14ac:dyDescent="0.25">
      <c r="L136" s="75" t="s">
        <v>187</v>
      </c>
      <c r="M136" s="60">
        <f t="shared" si="2"/>
        <v>1350000</v>
      </c>
    </row>
    <row r="137" spans="12:13" x14ac:dyDescent="0.25">
      <c r="L137" s="76" t="s">
        <v>188</v>
      </c>
      <c r="M137" s="60">
        <f t="shared" si="2"/>
        <v>1360000</v>
      </c>
    </row>
    <row r="138" spans="12:13" x14ac:dyDescent="0.25">
      <c r="L138" s="76" t="s">
        <v>189</v>
      </c>
      <c r="M138" s="60">
        <f t="shared" si="2"/>
        <v>1370000</v>
      </c>
    </row>
    <row r="139" spans="12:13" x14ac:dyDescent="0.25">
      <c r="L139" s="75" t="s">
        <v>190</v>
      </c>
      <c r="M139" s="60">
        <f t="shared" si="2"/>
        <v>1380000</v>
      </c>
    </row>
    <row r="140" spans="12:13" x14ac:dyDescent="0.25">
      <c r="L140" s="76" t="s">
        <v>191</v>
      </c>
      <c r="M140" s="60">
        <f t="shared" si="2"/>
        <v>1390000</v>
      </c>
    </row>
    <row r="141" spans="12:13" x14ac:dyDescent="0.25">
      <c r="L141" s="75" t="s">
        <v>192</v>
      </c>
      <c r="M141" s="60">
        <f t="shared" si="2"/>
        <v>1400000</v>
      </c>
    </row>
    <row r="142" spans="12:13" x14ac:dyDescent="0.25">
      <c r="L142" s="75" t="s">
        <v>193</v>
      </c>
      <c r="M142" s="60">
        <f t="shared" si="2"/>
        <v>1410000</v>
      </c>
    </row>
    <row r="143" spans="12:13" x14ac:dyDescent="0.25">
      <c r="L143" s="75" t="s">
        <v>194</v>
      </c>
      <c r="M143" s="60">
        <f t="shared" si="2"/>
        <v>1420000</v>
      </c>
    </row>
    <row r="144" spans="12:13" x14ac:dyDescent="0.25">
      <c r="L144" s="75" t="s">
        <v>195</v>
      </c>
      <c r="M144" s="60">
        <f t="shared" si="2"/>
        <v>1430000</v>
      </c>
    </row>
    <row r="145" spans="12:13" x14ac:dyDescent="0.25">
      <c r="L145" s="75" t="s">
        <v>196</v>
      </c>
      <c r="M145" s="60">
        <f t="shared" si="2"/>
        <v>1440000</v>
      </c>
    </row>
    <row r="146" spans="12:13" x14ac:dyDescent="0.25">
      <c r="L146" s="76" t="s">
        <v>197</v>
      </c>
      <c r="M146" s="60">
        <f t="shared" si="2"/>
        <v>1450000</v>
      </c>
    </row>
    <row r="147" spans="12:13" x14ac:dyDescent="0.25">
      <c r="L147" s="75" t="s">
        <v>198</v>
      </c>
      <c r="M147" s="60">
        <f t="shared" si="2"/>
        <v>1460000</v>
      </c>
    </row>
    <row r="148" spans="12:13" x14ac:dyDescent="0.25">
      <c r="L148" s="76" t="s">
        <v>199</v>
      </c>
      <c r="M148" s="60">
        <f t="shared" si="2"/>
        <v>1470000</v>
      </c>
    </row>
    <row r="149" spans="12:13" x14ac:dyDescent="0.25">
      <c r="L149" s="75" t="s">
        <v>200</v>
      </c>
      <c r="M149" s="60">
        <f t="shared" si="2"/>
        <v>1480000</v>
      </c>
    </row>
    <row r="150" spans="12:13" x14ac:dyDescent="0.25">
      <c r="L150" s="75" t="s">
        <v>201</v>
      </c>
      <c r="M150" s="60">
        <f t="shared" si="2"/>
        <v>1490000</v>
      </c>
    </row>
    <row r="151" spans="12:13" x14ac:dyDescent="0.25">
      <c r="L151" s="75" t="s">
        <v>202</v>
      </c>
      <c r="M151" s="60">
        <f t="shared" si="2"/>
        <v>1500000</v>
      </c>
    </row>
  </sheetData>
  <sheetProtection password="9444" sheet="1" objects="1" scenarios="1" selectLockedCells="1" selectUnlockedCells="1"/>
  <mergeCells count="28">
    <mergeCell ref="B16:I16"/>
    <mergeCell ref="I17:I18"/>
    <mergeCell ref="C17:C18"/>
    <mergeCell ref="D17:D18"/>
    <mergeCell ref="E17:E18"/>
    <mergeCell ref="F17:F18"/>
    <mergeCell ref="G17:G18"/>
    <mergeCell ref="B2:I3"/>
    <mergeCell ref="B14:C14"/>
    <mergeCell ref="D14:E14"/>
    <mergeCell ref="G14:H14"/>
    <mergeCell ref="D15:I15"/>
    <mergeCell ref="B11:F13"/>
    <mergeCell ref="G11:I13"/>
    <mergeCell ref="F7:I7"/>
    <mergeCell ref="F8:I8"/>
    <mergeCell ref="F9:I9"/>
    <mergeCell ref="F4:I4"/>
    <mergeCell ref="B36:C36"/>
    <mergeCell ref="D36:E36"/>
    <mergeCell ref="B31:H31"/>
    <mergeCell ref="B32:H32"/>
    <mergeCell ref="H17:H18"/>
    <mergeCell ref="B30:H30"/>
    <mergeCell ref="B27:H27"/>
    <mergeCell ref="B33:H33"/>
    <mergeCell ref="B28:H28"/>
    <mergeCell ref="B29:H29"/>
  </mergeCells>
  <dataValidations count="2">
    <dataValidation imeMode="off" allowBlank="1" showInputMessage="1" showErrorMessage="1" sqref="G37:H38 B2 I14:J15 D14:D15 B14:B16 C15 B4:B10 B36:B37 D36 B35:E35 F36:I36 I37 E4:F9"/>
    <dataValidation type="list" allowBlank="1" showInputMessage="1" showErrorMessage="1" sqref="C19:I26">
      <formula1>#REF!</formula1>
    </dataValidation>
  </dataValidations>
  <printOptions horizontalCentered="1" verticalCentered="1"/>
  <pageMargins left="0.48" right="0.15748031496063" top="0.31496062992126" bottom="0.23622047244094499" header="0.196850393700787" footer="0.15748031496063"/>
  <pageSetup paperSize="9" scale="9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forms</vt:lpstr>
      <vt:lpstr>invoice</vt:lpstr>
      <vt:lpstr>forms!Print_Area</vt:lpstr>
      <vt:lpstr>invoice!Print_Area</vt:lpstr>
    </vt:vector>
  </TitlesOfParts>
  <Manager>Director International Department</Manager>
  <Company>Romanian Judo Federation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Zgorcea</dc:creator>
  <cp:lastModifiedBy>frjudo</cp:lastModifiedBy>
  <cp:lastPrinted>2021-06-09T15:47:56Z</cp:lastPrinted>
  <dcterms:created xsi:type="dcterms:W3CDTF">2012-01-10T18:33:01Z</dcterms:created>
  <dcterms:modified xsi:type="dcterms:W3CDTF">2021-06-29T18:50:12Z</dcterms:modified>
  <cp:category>Judo Cup</cp:category>
  <cp:contentStatus/>
</cp:coreProperties>
</file>