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WORKING\JUDO\"/>
    </mc:Choice>
  </mc:AlternateContent>
  <bookViews>
    <workbookView xWindow="0" yWindow="0" windowWidth="28800" windowHeight="12480" tabRatio="649" firstSheet="1" activeTab="2"/>
  </bookViews>
  <sheets>
    <sheet name="forms (2)" sheetId="3" state="hidden" r:id="rId1"/>
    <sheet name="forms" sheetId="1" r:id="rId2"/>
    <sheet name="meals" sheetId="4" r:id="rId3"/>
    <sheet name="invoice" sheetId="2" r:id="rId4"/>
    <sheet name="Настанително писмо" sheetId="6" r:id="rId5"/>
  </sheets>
  <definedNames>
    <definedName name="__xlnm.Print_Area" localSheetId="1">forms!$A$1:$J$48</definedName>
    <definedName name="__xlnm.Print_Area" localSheetId="0">'forms (2)'!$A$1:$M$30</definedName>
    <definedName name="__xlnm.Print_Area_0" localSheetId="1">forms!$A$1:$J$48</definedName>
    <definedName name="__xlnm.Print_Area_0" localSheetId="0">'forms (2)'!$A$1:$M$30</definedName>
    <definedName name="__xlnm.Print_Area_0_0" localSheetId="1">forms!$A$1:$J$48</definedName>
    <definedName name="__xlnm.Print_Area_0_0" localSheetId="0">'forms (2)'!$A$1:$M$30</definedName>
    <definedName name="__xlnm.Print_Area_0_0_0" localSheetId="1">forms!$A$1:$J$48</definedName>
    <definedName name="__xlnm.Print_Area_0_0_0" localSheetId="0">'forms (2)'!$A$1:$M$30</definedName>
    <definedName name="__xlnm.Print_Area_0_0_0_0" localSheetId="1">forms!$A$1:$J$48</definedName>
    <definedName name="__xlnm.Print_Area_0_0_0_0" localSheetId="0">'forms (2)'!$A$1:$M$30</definedName>
    <definedName name="_xlnm.Print_Area" localSheetId="1">forms!$A$1:$K$59</definedName>
    <definedName name="_xlnm.Print_Area" localSheetId="0">'forms (2)'!$A$1:$M$30</definedName>
    <definedName name="_xlnm.Print_Area" localSheetId="3">invoice!$B$1:$J$64</definedName>
    <definedName name="_xlnm.Print_Area" localSheetId="4">'Настанително писмо'!$B$1:$G$30</definedName>
    <definedName name="Z_C5C9F73C_E20C_4CC6_8D87_3EB0F1F0BD68_.wvu.PrintArea" localSheetId="1" hidden="1">forms!$A$1:$J$48</definedName>
    <definedName name="Z_C5C9F73C_E20C_4CC6_8D87_3EB0F1F0BD68_.wvu.PrintArea" localSheetId="0" hidden="1">'forms (2)'!$A$1:$M$30</definedName>
    <definedName name="Z_C5C9F73C_E20C_4CC6_8D87_3EB0F1F0BD68_.wvu.Rows" localSheetId="0" hidden="1">'forms (2)'!$33:$39</definedName>
  </definedNames>
  <calcPr calcId="162913"/>
  <customWorkbookViews>
    <customWorkbookView name="Windows User - Personal View" guid="{C5C9F73C-E20C-4CC6-8D87-3EB0F1F0BD68}" mergeInterval="0" personalView="1" maximized="1" windowWidth="1680" windowHeight="794" tabRatio="6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4" l="1"/>
  <c r="E15" i="4"/>
  <c r="G16" i="4"/>
  <c r="E16" i="4"/>
  <c r="I38" i="2" l="1"/>
  <c r="I40" i="2"/>
  <c r="I39" i="2"/>
  <c r="F25" i="1" l="1"/>
  <c r="F26" i="1"/>
  <c r="J42" i="1" l="1"/>
  <c r="J41" i="1"/>
  <c r="J40" i="1"/>
  <c r="H26" i="1" l="1"/>
  <c r="H27" i="1"/>
  <c r="H28" i="1"/>
  <c r="H29" i="1"/>
  <c r="H30" i="1"/>
  <c r="H31" i="1"/>
  <c r="H32" i="1"/>
  <c r="H25" i="1"/>
  <c r="H33" i="1"/>
  <c r="C6" i="4" l="1"/>
  <c r="B3" i="4" l="1"/>
  <c r="D52" i="1" l="1"/>
  <c r="D53" i="1" s="1"/>
  <c r="D54" i="1" s="1"/>
  <c r="D55" i="1" s="1"/>
  <c r="D56" i="1" s="1"/>
  <c r="D57" i="1" s="1"/>
  <c r="G13" i="4"/>
  <c r="G12" i="4"/>
  <c r="G11" i="4"/>
  <c r="G10" i="4"/>
  <c r="E13" i="4"/>
  <c r="E12" i="4"/>
  <c r="E11" i="4"/>
  <c r="E9" i="4"/>
  <c r="E8" i="4"/>
  <c r="C13" i="4"/>
  <c r="C11" i="4"/>
  <c r="C10" i="4"/>
  <c r="I4" i="4"/>
  <c r="G6" i="4" l="1"/>
  <c r="G7" i="4"/>
  <c r="G9" i="4"/>
  <c r="G8" i="4"/>
  <c r="D7" i="6"/>
  <c r="F24" i="6"/>
  <c r="D24" i="6"/>
  <c r="C24" i="6"/>
  <c r="F23" i="6"/>
  <c r="D23" i="6"/>
  <c r="C23" i="6"/>
  <c r="F22" i="6"/>
  <c r="D22" i="6"/>
  <c r="C22" i="6"/>
  <c r="F21" i="6"/>
  <c r="D21" i="6"/>
  <c r="C21" i="6"/>
  <c r="F20" i="6"/>
  <c r="D20" i="6"/>
  <c r="C20" i="6"/>
  <c r="F19" i="6"/>
  <c r="D19" i="6"/>
  <c r="C19" i="6"/>
  <c r="F18" i="6"/>
  <c r="D18" i="6"/>
  <c r="C18" i="6"/>
  <c r="F17" i="6"/>
  <c r="D17" i="6"/>
  <c r="C17" i="6"/>
  <c r="F16" i="6"/>
  <c r="D16" i="6"/>
  <c r="C16" i="6"/>
  <c r="F15" i="6"/>
  <c r="D15" i="6"/>
  <c r="C15" i="6"/>
  <c r="F14" i="6"/>
  <c r="D14" i="6"/>
  <c r="C14" i="6"/>
  <c r="F13" i="6"/>
  <c r="D13" i="6"/>
  <c r="C13" i="6"/>
  <c r="F12" i="6"/>
  <c r="D12" i="6"/>
  <c r="C12" i="6"/>
  <c r="F11" i="6"/>
  <c r="D11" i="6"/>
  <c r="C11" i="6"/>
  <c r="F10" i="6"/>
  <c r="D10" i="6"/>
  <c r="C10" i="6"/>
  <c r="F9" i="6"/>
  <c r="D9" i="6"/>
  <c r="C9" i="6"/>
  <c r="F8" i="6"/>
  <c r="D8" i="6"/>
  <c r="C8" i="6"/>
  <c r="F7" i="6"/>
  <c r="C7" i="6"/>
  <c r="B6" i="6"/>
  <c r="C1" i="6"/>
  <c r="C15" i="4"/>
  <c r="B53" i="1"/>
  <c r="B54" i="1" s="1"/>
  <c r="B55" i="1" s="1"/>
  <c r="E7" i="4" l="1"/>
  <c r="C16" i="4"/>
  <c r="E6" i="4"/>
  <c r="C9" i="4"/>
  <c r="C8" i="4"/>
  <c r="E10" i="4"/>
  <c r="C7" i="4"/>
  <c r="C12" i="4"/>
  <c r="B2" i="4" l="1"/>
  <c r="E7" i="6"/>
  <c r="E22" i="6" l="1"/>
  <c r="E23" i="6"/>
  <c r="E24" i="6"/>
  <c r="F34" i="1"/>
  <c r="E16" i="6" s="1"/>
  <c r="F35" i="1"/>
  <c r="E17" i="6" s="1"/>
  <c r="F36" i="1"/>
  <c r="E18" i="6" s="1"/>
  <c r="F37" i="1"/>
  <c r="E19" i="6" s="1"/>
  <c r="F38" i="1"/>
  <c r="E20" i="6" s="1"/>
  <c r="F39" i="1"/>
  <c r="E21" i="6" s="1"/>
  <c r="F33" i="1"/>
  <c r="E15" i="6" s="1"/>
  <c r="G48" i="2" l="1"/>
  <c r="E48" i="2"/>
  <c r="F48" i="2"/>
  <c r="D48" i="2"/>
  <c r="B48" i="2"/>
  <c r="C48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23" i="2"/>
  <c r="E31" i="2"/>
  <c r="E32" i="2"/>
  <c r="E33" i="2"/>
  <c r="E34" i="2"/>
  <c r="E35" i="2"/>
  <c r="E36" i="2"/>
  <c r="E37" i="2"/>
  <c r="E38" i="2"/>
  <c r="E39" i="2"/>
  <c r="E40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3" i="2"/>
  <c r="B22" i="2"/>
  <c r="F28" i="1"/>
  <c r="E23" i="2"/>
  <c r="F27" i="1"/>
  <c r="F29" i="1"/>
  <c r="F30" i="1"/>
  <c r="F31" i="1"/>
  <c r="F32" i="1"/>
  <c r="H34" i="1"/>
  <c r="H35" i="1"/>
  <c r="H36" i="1"/>
  <c r="H37" i="1"/>
  <c r="H38" i="1"/>
  <c r="H39" i="1"/>
  <c r="B56" i="1"/>
  <c r="B57" i="1" s="1"/>
  <c r="B58" i="1" s="1"/>
  <c r="H38" i="2"/>
  <c r="E30" i="2" l="1"/>
  <c r="E14" i="6"/>
  <c r="E29" i="2"/>
  <c r="E13" i="6"/>
  <c r="E28" i="2"/>
  <c r="E12" i="6"/>
  <c r="E27" i="2"/>
  <c r="E11" i="6"/>
  <c r="E24" i="2"/>
  <c r="E8" i="6"/>
  <c r="E26" i="2"/>
  <c r="E10" i="6"/>
  <c r="G36" i="2"/>
  <c r="G20" i="6"/>
  <c r="G35" i="2"/>
  <c r="G19" i="6"/>
  <c r="G32" i="2"/>
  <c r="G16" i="6"/>
  <c r="G28" i="2"/>
  <c r="G12" i="6"/>
  <c r="G39" i="2"/>
  <c r="G27" i="2"/>
  <c r="G11" i="6"/>
  <c r="G31" i="2"/>
  <c r="G15" i="6"/>
  <c r="G30" i="2"/>
  <c r="G14" i="6"/>
  <c r="G29" i="2"/>
  <c r="G13" i="6"/>
  <c r="G40" i="2"/>
  <c r="G38" i="2"/>
  <c r="G26" i="2"/>
  <c r="G10" i="6"/>
  <c r="G37" i="2"/>
  <c r="G21" i="6"/>
  <c r="G24" i="2"/>
  <c r="G8" i="6"/>
  <c r="G34" i="2"/>
  <c r="G18" i="6"/>
  <c r="G33" i="2"/>
  <c r="G17" i="6"/>
  <c r="E25" i="2"/>
  <c r="E9" i="6"/>
  <c r="G25" i="2"/>
  <c r="G9" i="6"/>
  <c r="G23" i="2"/>
  <c r="G7" i="6"/>
  <c r="J28" i="1"/>
  <c r="J37" i="1"/>
  <c r="J39" i="1"/>
  <c r="J30" i="1"/>
  <c r="J32" i="1"/>
  <c r="J35" i="1"/>
  <c r="J29" i="1"/>
  <c r="J31" i="1"/>
  <c r="J38" i="1"/>
  <c r="J34" i="1"/>
  <c r="J36" i="1"/>
  <c r="J27" i="1"/>
  <c r="J25" i="1"/>
  <c r="H48" i="2"/>
  <c r="H34" i="2"/>
  <c r="H23" i="2"/>
  <c r="H37" i="2"/>
  <c r="H33" i="2"/>
  <c r="H36" i="2"/>
  <c r="H32" i="2"/>
  <c r="H28" i="2"/>
  <c r="H24" i="2"/>
  <c r="H39" i="2"/>
  <c r="H35" i="2"/>
  <c r="H31" i="2"/>
  <c r="H27" i="2"/>
  <c r="H30" i="2"/>
  <c r="H26" i="2"/>
  <c r="H29" i="2"/>
  <c r="H25" i="2"/>
  <c r="H40" i="2"/>
  <c r="J33" i="1"/>
  <c r="J26" i="1"/>
  <c r="J44" i="1" l="1"/>
  <c r="I30" i="2"/>
  <c r="I33" i="2"/>
  <c r="I24" i="2"/>
  <c r="I36" i="2"/>
  <c r="I29" i="2"/>
  <c r="I31" i="2"/>
  <c r="I37" i="2"/>
  <c r="I35" i="2"/>
  <c r="I28" i="2"/>
  <c r="I34" i="2"/>
  <c r="I32" i="2"/>
  <c r="I26" i="2"/>
  <c r="I27" i="2"/>
  <c r="I25" i="2"/>
  <c r="I23" i="2"/>
  <c r="D34" i="3"/>
  <c r="D35" i="3" s="1"/>
  <c r="B34" i="3"/>
  <c r="B35" i="3" s="1"/>
  <c r="L26" i="3"/>
  <c r="K26" i="3"/>
  <c r="J26" i="3"/>
  <c r="I25" i="3"/>
  <c r="H25" i="3"/>
  <c r="F25" i="3"/>
  <c r="A25" i="3"/>
  <c r="I24" i="3"/>
  <c r="H24" i="3"/>
  <c r="F24" i="3"/>
  <c r="A24" i="3"/>
  <c r="I23" i="3"/>
  <c r="H23" i="3"/>
  <c r="F23" i="3"/>
  <c r="I22" i="3"/>
  <c r="H22" i="3"/>
  <c r="F22" i="3"/>
  <c r="I21" i="3"/>
  <c r="H21" i="3"/>
  <c r="F21" i="3"/>
  <c r="I20" i="3"/>
  <c r="H20" i="3"/>
  <c r="F20" i="3"/>
  <c r="C16" i="2"/>
  <c r="I41" i="2" l="1"/>
  <c r="H51" i="2" s="1"/>
  <c r="H54" i="2" s="1"/>
  <c r="M21" i="3"/>
  <c r="M23" i="3"/>
  <c r="M25" i="3"/>
  <c r="M20" i="3"/>
  <c r="M24" i="3"/>
  <c r="M22" i="3"/>
  <c r="M27" i="3" l="1"/>
</calcChain>
</file>

<file path=xl/sharedStrings.xml><?xml version="1.0" encoding="utf-8"?>
<sst xmlns="http://schemas.openxmlformats.org/spreadsheetml/2006/main" count="193" uniqueCount="96">
  <si>
    <t>Cadet European Judo Championships 2015</t>
  </si>
  <si>
    <t>3 -5 July, 2015</t>
  </si>
  <si>
    <t>IMPORTANT: FILL UP THE GREY CELLS</t>
  </si>
  <si>
    <t>TEAM</t>
  </si>
  <si>
    <t>Traveling details</t>
  </si>
  <si>
    <t>Arrival date</t>
  </si>
  <si>
    <t>Arrival time</t>
  </si>
  <si>
    <t>Flight no.</t>
  </si>
  <si>
    <t>No. Of persons</t>
  </si>
  <si>
    <t>Departure date</t>
  </si>
  <si>
    <t>Departure time</t>
  </si>
  <si>
    <t>FB 301</t>
  </si>
  <si>
    <t>FB 302</t>
  </si>
  <si>
    <t>ACCOMMODATION</t>
  </si>
  <si>
    <t>HOTEL</t>
  </si>
  <si>
    <t>Number / rooms</t>
  </si>
  <si>
    <t>Number / persons</t>
  </si>
  <si>
    <t>Nights</t>
  </si>
  <si>
    <t>PP/night</t>
  </si>
  <si>
    <t>No. of lunches</t>
  </si>
  <si>
    <t>No. of dinners</t>
  </si>
  <si>
    <t>TOTAL €</t>
  </si>
  <si>
    <t>Single</t>
  </si>
  <si>
    <t>Double</t>
  </si>
  <si>
    <t>TOTAL MEALS</t>
  </si>
  <si>
    <t>TOTAL</t>
  </si>
  <si>
    <t>-Lunch packet in the competition hall-7 € per person</t>
  </si>
  <si>
    <t>-Lunch and dinner in the hotel- 15 € per person</t>
  </si>
  <si>
    <t>INVOICE CAN BE PRINTED FROM THE 2ND LIST</t>
  </si>
  <si>
    <t>Bank:</t>
  </si>
  <si>
    <t>Id. No.: 831333217</t>
  </si>
  <si>
    <t>Bulgarian Judo Federation</t>
  </si>
  <si>
    <t>Date:</t>
  </si>
  <si>
    <t>To:</t>
  </si>
  <si>
    <t>IBAN:</t>
  </si>
  <si>
    <t xml:space="preserve">Suit Hotel </t>
  </si>
  <si>
    <t>No. of lunches in the Hall</t>
  </si>
  <si>
    <t>Българска Федерация по Джудо/Bulgarian Judo Federation</t>
  </si>
  <si>
    <t>The representative of Organizational Committee</t>
  </si>
  <si>
    <t>Bank transfer:</t>
  </si>
  <si>
    <t xml:space="preserve">Payment in cash: </t>
  </si>
  <si>
    <t>Additional payment in cash:</t>
  </si>
  <si>
    <t>Signature:</t>
  </si>
  <si>
    <t>Internal transport included</t>
  </si>
  <si>
    <t xml:space="preserve">75, Vassil Levski Blvd. 1040 </t>
  </si>
  <si>
    <t>Sofia,  Bulgaria</t>
  </si>
  <si>
    <t>No. of rooms</t>
  </si>
  <si>
    <t>No. of persons</t>
  </si>
  <si>
    <t>Tel: ++35929300602</t>
  </si>
  <si>
    <t>Per Person / Night  €</t>
  </si>
  <si>
    <t>TOTAL  €</t>
  </si>
  <si>
    <t>No. of lunches / price  €</t>
  </si>
  <si>
    <t>No. of dinners / price  €</t>
  </si>
  <si>
    <t>No. of lunches in the Hall / price  €</t>
  </si>
  <si>
    <t>TOTAL PAYMENT €</t>
  </si>
  <si>
    <t xml:space="preserve">BIC:         </t>
  </si>
  <si>
    <t>TOTAL €:</t>
  </si>
  <si>
    <t xml:space="preserve">Flight no. 
</t>
  </si>
  <si>
    <t>DATE</t>
  </si>
  <si>
    <t>Num. Lunch</t>
  </si>
  <si>
    <t xml:space="preserve"> €:</t>
  </si>
  <si>
    <t>MEALS</t>
  </si>
  <si>
    <t>INVOICE CAN BE PRINTED FROM THE 3TH LIST</t>
  </si>
  <si>
    <t xml:space="preserve">INVOICE no: </t>
  </si>
  <si>
    <t>Num.Dinner</t>
  </si>
  <si>
    <t>Num.Lunch comp.hall</t>
  </si>
  <si>
    <t xml:space="preserve">e-mail: bfjudo-events@abv.bg </t>
  </si>
  <si>
    <t>DSK Bank</t>
  </si>
  <si>
    <t>73 Vasil Levski Blvd, Sofia 1142</t>
  </si>
  <si>
    <t>BG84STSA93000023302440</t>
  </si>
  <si>
    <t>STSABGSF</t>
  </si>
  <si>
    <t>Tel: ++35929300609</t>
  </si>
  <si>
    <t>HOTEL RAMADA</t>
  </si>
  <si>
    <t>29 April - 01 May, 2021</t>
  </si>
  <si>
    <t xml:space="preserve">European Judo </t>
  </si>
  <si>
    <t xml:space="preserve">Championships Sofia 2022 </t>
  </si>
  <si>
    <t>27.04.2022</t>
  </si>
  <si>
    <t>Single room BB</t>
  </si>
  <si>
    <t>Double room BB</t>
  </si>
  <si>
    <t>No of arrival PCR tests</t>
  </si>
  <si>
    <t>No of antigen tests</t>
  </si>
  <si>
    <t>No of exit PCR tests</t>
  </si>
  <si>
    <t xml:space="preserve"> Lunch and dinner in Hotel RAMADA- 22 euro</t>
  </si>
  <si>
    <t>28.04.2022</t>
  </si>
  <si>
    <t>29.04.2022</t>
  </si>
  <si>
    <t>30.04.2022</t>
  </si>
  <si>
    <t>01.05.2022</t>
  </si>
  <si>
    <t>02.05.2022</t>
  </si>
  <si>
    <t>03.05.2022</t>
  </si>
  <si>
    <t xml:space="preserve">No of antigen tests </t>
  </si>
  <si>
    <t>European Judo Championships Sofia 2022</t>
  </si>
  <si>
    <t>29 April 2002 - 1 May 2022</t>
  </si>
  <si>
    <t>Lunch during competition days - 22 euro</t>
  </si>
  <si>
    <t>26.04.2022</t>
  </si>
  <si>
    <t xml:space="preserve">Bank sorting Code: EJC Sofia 2022 (Country) 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</si>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</sst>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;@"/>
    <numFmt numFmtId="165" formatCode="#,##0\ [$€-1]"/>
    <numFmt numFmtId="166" formatCode="_(* #,##0_);_(* \(#,##0\);_(* &quot;-&quot;??_);_(@_)"/>
    <numFmt numFmtId="167" formatCode="#,##0_ ;\-#,##0\ "/>
    <numFmt numFmtId="168" formatCode="0;[Red]0"/>
    <numFmt numFmtId="169" formatCode="dd\.m\.yyyy\ &quot;г.&quot;;@"/>
    <numFmt numFmtId="170" formatCode="dd\.mm\.yyyy\ &quot;г.&quot;;@"/>
  </numFmts>
  <fonts count="58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name val="Tahoma"/>
      <family val="2"/>
      <charset val="1"/>
    </font>
    <font>
      <b/>
      <sz val="16"/>
      <color indexed="56"/>
      <name val="Tahoma"/>
      <family val="2"/>
      <charset val="1"/>
    </font>
    <font>
      <b/>
      <sz val="14"/>
      <color indexed="56"/>
      <name val="Cambria"/>
      <family val="1"/>
      <charset val="1"/>
    </font>
    <font>
      <b/>
      <sz val="24"/>
      <color indexed="8"/>
      <name val="Tahoma"/>
      <family val="2"/>
      <charset val="1"/>
    </font>
    <font>
      <b/>
      <sz val="14"/>
      <color indexed="10"/>
      <name val="Cambria"/>
      <family val="1"/>
      <charset val="1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53"/>
      <name val="Calibri"/>
      <family val="2"/>
      <charset val="1"/>
    </font>
    <font>
      <b/>
      <sz val="16"/>
      <color indexed="10"/>
      <name val="Arial"/>
      <family val="2"/>
      <charset val="1"/>
    </font>
    <font>
      <sz val="11"/>
      <name val="Arial"/>
      <family val="2"/>
      <charset val="1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8"/>
      <name val="Calibri"/>
      <family val="2"/>
      <charset val="1"/>
    </font>
    <font>
      <b/>
      <sz val="20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8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color indexed="8"/>
      <name val="Arial"/>
      <family val="2"/>
    </font>
    <font>
      <sz val="11"/>
      <name val="Arial"/>
      <family val="2"/>
    </font>
    <font>
      <sz val="16"/>
      <color indexed="8"/>
      <name val="Calibri"/>
      <family val="2"/>
      <charset val="1"/>
    </font>
    <font>
      <b/>
      <sz val="16"/>
      <color indexed="8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rgb="FF000000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0" fontId="1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5" fillId="10" borderId="43" applyNumberFormat="0" applyAlignment="0" applyProtection="0"/>
  </cellStyleXfs>
  <cellXfs count="26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 wrapText="1"/>
      <protection locked="0" hidden="1"/>
    </xf>
    <xf numFmtId="0" fontId="0" fillId="0" borderId="2" xfId="0" applyBorder="1" applyProtection="1">
      <protection hidden="1"/>
    </xf>
    <xf numFmtId="20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64" fontId="8" fillId="2" borderId="1" xfId="0" applyNumberFormat="1" applyFont="1" applyFill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wrapText="1"/>
      <protection hidden="1"/>
    </xf>
    <xf numFmtId="165" fontId="8" fillId="0" borderId="2" xfId="0" applyNumberFormat="1" applyFont="1" applyBorder="1" applyAlignment="1" applyProtection="1">
      <alignment horizontal="center" wrapText="1"/>
      <protection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165" fontId="8" fillId="0" borderId="2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3" borderId="0" xfId="0" applyFont="1" applyFill="1" applyBorder="1" applyAlignment="1" applyProtection="1">
      <alignment wrapText="1"/>
      <protection hidden="1"/>
    </xf>
    <xf numFmtId="164" fontId="8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locked="0" hidden="1"/>
    </xf>
    <xf numFmtId="165" fontId="12" fillId="0" borderId="2" xfId="0" applyNumberFormat="1" applyFont="1" applyBorder="1" applyAlignment="1" applyProtection="1">
      <alignment wrapText="1"/>
      <protection hidden="1"/>
    </xf>
    <xf numFmtId="0" fontId="13" fillId="3" borderId="0" xfId="0" applyFont="1" applyFill="1" applyAlignment="1">
      <alignment horizontal="left" vertical="center" wrapText="1"/>
    </xf>
    <xf numFmtId="14" fontId="0" fillId="0" borderId="0" xfId="0" applyNumberFormat="1" applyProtection="1"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49" fontId="15" fillId="0" borderId="0" xfId="0" applyNumberFormat="1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4" fontId="16" fillId="4" borderId="7" xfId="0" applyNumberFormat="1" applyFont="1" applyFill="1" applyBorder="1" applyAlignment="1" applyProtection="1">
      <alignment horizontal="center" wrapText="1"/>
      <protection locked="0" hidden="1"/>
    </xf>
    <xf numFmtId="0" fontId="0" fillId="0" borderId="7" xfId="0" applyBorder="1" applyProtection="1">
      <protection hidden="1"/>
    </xf>
    <xf numFmtId="0" fontId="16" fillId="5" borderId="7" xfId="0" applyFont="1" applyFill="1" applyBorder="1" applyAlignment="1" applyProtection="1">
      <alignment horizontal="center" wrapText="1"/>
      <protection hidden="1"/>
    </xf>
    <xf numFmtId="0" fontId="16" fillId="4" borderId="7" xfId="0" applyFont="1" applyFill="1" applyBorder="1" applyAlignment="1" applyProtection="1">
      <alignment horizontal="center" wrapText="1"/>
      <protection locked="0" hidden="1"/>
    </xf>
    <xf numFmtId="1" fontId="16" fillId="0" borderId="7" xfId="0" applyNumberFormat="1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8" fillId="0" borderId="0" xfId="0" applyFont="1"/>
    <xf numFmtId="0" fontId="19" fillId="0" borderId="0" xfId="0" applyFont="1" applyBorder="1" applyAlignme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20" fontId="18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4" fontId="28" fillId="4" borderId="7" xfId="0" applyNumberFormat="1" applyFont="1" applyFill="1" applyBorder="1" applyAlignment="1" applyProtection="1">
      <alignment horizontal="center" wrapText="1"/>
      <protection locked="0" hidden="1"/>
    </xf>
    <xf numFmtId="0" fontId="18" fillId="0" borderId="7" xfId="0" applyFont="1" applyBorder="1" applyProtection="1">
      <protection hidden="1"/>
    </xf>
    <xf numFmtId="0" fontId="28" fillId="5" borderId="7" xfId="0" applyFont="1" applyFill="1" applyBorder="1" applyAlignment="1" applyProtection="1">
      <alignment horizontal="center" wrapText="1"/>
      <protection hidden="1"/>
    </xf>
    <xf numFmtId="0" fontId="28" fillId="4" borderId="7" xfId="0" applyFont="1" applyFill="1" applyBorder="1" applyAlignment="1" applyProtection="1">
      <alignment horizontal="center" wrapText="1"/>
      <protection locked="0" hidden="1"/>
    </xf>
    <xf numFmtId="1" fontId="28" fillId="0" borderId="7" xfId="0" applyNumberFormat="1" applyFont="1" applyBorder="1" applyAlignment="1" applyProtection="1">
      <alignment horizontal="center" wrapText="1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164" fontId="28" fillId="3" borderId="0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18" fillId="0" borderId="12" xfId="0" applyFont="1" applyBorder="1" applyProtection="1">
      <protection hidden="1"/>
    </xf>
    <xf numFmtId="0" fontId="28" fillId="5" borderId="12" xfId="0" applyFont="1" applyFill="1" applyBorder="1" applyAlignment="1" applyProtection="1">
      <alignment horizontal="center" wrapText="1"/>
      <protection hidden="1"/>
    </xf>
    <xf numFmtId="0" fontId="28" fillId="4" borderId="12" xfId="0" applyFont="1" applyFill="1" applyBorder="1" applyAlignment="1" applyProtection="1">
      <alignment horizontal="center" wrapText="1"/>
      <protection locked="0" hidden="1"/>
    </xf>
    <xf numFmtId="0" fontId="18" fillId="2" borderId="7" xfId="0" applyFont="1" applyFill="1" applyBorder="1" applyAlignment="1" applyProtection="1">
      <alignment horizontal="center"/>
      <protection locked="0" hidden="1"/>
    </xf>
    <xf numFmtId="0" fontId="35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29" fillId="0" borderId="0" xfId="0" applyFont="1"/>
    <xf numFmtId="0" fontId="37" fillId="0" borderId="0" xfId="0" applyFont="1" applyBorder="1" applyAlignment="1" applyProtection="1">
      <protection hidden="1"/>
    </xf>
    <xf numFmtId="0" fontId="17" fillId="0" borderId="0" xfId="0" applyFont="1" applyAlignment="1"/>
    <xf numFmtId="37" fontId="28" fillId="0" borderId="7" xfId="0" applyNumberFormat="1" applyFont="1" applyBorder="1" applyAlignment="1" applyProtection="1">
      <alignment horizontal="center" wrapText="1"/>
      <protection hidden="1"/>
    </xf>
    <xf numFmtId="37" fontId="28" fillId="0" borderId="12" xfId="0" applyNumberFormat="1" applyFont="1" applyBorder="1" applyAlignment="1" applyProtection="1">
      <alignment horizontal="center" wrapText="1"/>
      <protection hidden="1"/>
    </xf>
    <xf numFmtId="3" fontId="28" fillId="0" borderId="7" xfId="0" applyNumberFormat="1" applyFont="1" applyBorder="1" applyAlignment="1" applyProtection="1">
      <alignment wrapText="1"/>
      <protection hidden="1"/>
    </xf>
    <xf numFmtId="167" fontId="18" fillId="6" borderId="7" xfId="0" applyNumberFormat="1" applyFont="1" applyFill="1" applyBorder="1" applyAlignment="1" applyProtection="1">
      <alignment horizontal="right"/>
      <protection hidden="1"/>
    </xf>
    <xf numFmtId="168" fontId="18" fillId="6" borderId="7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14" fontId="38" fillId="0" borderId="0" xfId="0" applyNumberFormat="1" applyFont="1" applyBorder="1" applyAlignment="1" applyProtection="1">
      <alignment horizontal="center"/>
      <protection hidden="1"/>
    </xf>
    <xf numFmtId="164" fontId="2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2" xfId="0" applyFont="1" applyFill="1" applyBorder="1" applyAlignment="1" applyProtection="1">
      <alignment horizontal="center" vertical="center" wrapText="1"/>
      <protection locked="0"/>
    </xf>
    <xf numFmtId="164" fontId="40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169" fontId="0" fillId="0" borderId="0" xfId="0" applyNumberFormat="1"/>
    <xf numFmtId="169" fontId="0" fillId="0" borderId="0" xfId="0" applyNumberFormat="1" applyFill="1"/>
    <xf numFmtId="0" fontId="18" fillId="0" borderId="0" xfId="0" applyFont="1" applyFill="1" applyBorder="1" applyAlignment="1" applyProtection="1">
      <alignment horizontal="center"/>
      <protection locked="0" hidden="1"/>
    </xf>
    <xf numFmtId="167" fontId="18" fillId="0" borderId="0" xfId="0" applyNumberFormat="1" applyFont="1" applyFill="1" applyBorder="1" applyAlignment="1" applyProtection="1">
      <alignment horizontal="right"/>
      <protection hidden="1"/>
    </xf>
    <xf numFmtId="168" fontId="18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/>
    <xf numFmtId="0" fontId="0" fillId="0" borderId="0" xfId="0" applyFill="1"/>
    <xf numFmtId="0" fontId="28" fillId="7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164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Alignment="1" applyProtection="1">
      <alignment horizontal="center" vertical="center" wrapText="1"/>
      <protection hidden="1"/>
    </xf>
    <xf numFmtId="1" fontId="28" fillId="0" borderId="7" xfId="0" applyNumberFormat="1" applyFont="1" applyBorder="1" applyAlignment="1" applyProtection="1">
      <alignment horizontal="center" vertical="center" wrapText="1"/>
      <protection hidden="1"/>
    </xf>
    <xf numFmtId="37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Fill="1" applyBorder="1" applyAlignment="1" applyProtection="1">
      <alignment horizontal="center" vertical="center" wrapText="1"/>
      <protection locked="0" hidden="1"/>
    </xf>
    <xf numFmtId="167" fontId="4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locked="0" hidden="1"/>
    </xf>
    <xf numFmtId="0" fontId="42" fillId="0" borderId="7" xfId="0" applyFont="1" applyFill="1" applyBorder="1" applyAlignment="1" applyProtection="1">
      <alignment horizontal="center" vertical="center" wrapText="1"/>
      <protection locked="0"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6" fillId="0" borderId="7" xfId="0" applyFont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6" fillId="0" borderId="7" xfId="0" applyFont="1" applyBorder="1" applyAlignment="1">
      <alignment horizontal="center" vertical="center"/>
    </xf>
    <xf numFmtId="0" fontId="19" fillId="0" borderId="18" xfId="0" applyFont="1" applyBorder="1" applyAlignment="1" applyProtection="1">
      <protection hidden="1"/>
    </xf>
    <xf numFmtId="0" fontId="18" fillId="0" borderId="19" xfId="0" applyFont="1" applyBorder="1" applyAlignment="1" applyProtection="1">
      <protection hidden="1"/>
    </xf>
    <xf numFmtId="0" fontId="18" fillId="0" borderId="19" xfId="0" applyFont="1" applyBorder="1" applyAlignment="1" applyProtection="1">
      <alignment vertical="center" wrapText="1"/>
      <protection hidden="1"/>
    </xf>
    <xf numFmtId="0" fontId="18" fillId="0" borderId="19" xfId="0" applyFont="1" applyBorder="1" applyAlignment="1" applyProtection="1">
      <alignment horizontal="left"/>
      <protection hidden="1"/>
    </xf>
    <xf numFmtId="0" fontId="19" fillId="3" borderId="19" xfId="0" applyFont="1" applyFill="1" applyBorder="1" applyAlignment="1" applyProtection="1">
      <alignment wrapText="1"/>
      <protection hidden="1"/>
    </xf>
    <xf numFmtId="0" fontId="19" fillId="0" borderId="19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6" xfId="0" applyFont="1" applyBorder="1" applyProtection="1">
      <protection hidden="1"/>
    </xf>
    <xf numFmtId="0" fontId="41" fillId="0" borderId="0" xfId="0" applyFont="1" applyBorder="1" applyProtection="1">
      <protection hidden="1"/>
    </xf>
    <xf numFmtId="0" fontId="4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horizontal="left"/>
      <protection hidden="1"/>
    </xf>
    <xf numFmtId="0" fontId="48" fillId="0" borderId="7" xfId="0" applyFont="1" applyBorder="1" applyAlignment="1" applyProtection="1">
      <alignment horizontal="center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center"/>
      <protection hidden="1"/>
    </xf>
    <xf numFmtId="0" fontId="39" fillId="0" borderId="7" xfId="0" applyFont="1" applyBorder="1" applyAlignment="1" applyProtection="1">
      <alignment horizontal="center" vertical="center"/>
      <protection hidden="1"/>
    </xf>
    <xf numFmtId="0" fontId="37" fillId="0" borderId="9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 wrapText="1"/>
      <protection locked="0" hidden="1"/>
    </xf>
    <xf numFmtId="0" fontId="0" fillId="8" borderId="7" xfId="0" applyFill="1" applyBorder="1" applyProtection="1">
      <protection locked="0" hidden="1"/>
    </xf>
    <xf numFmtId="0" fontId="53" fillId="0" borderId="0" xfId="0" applyFont="1"/>
    <xf numFmtId="170" fontId="0" fillId="0" borderId="7" xfId="0" applyNumberFormat="1" applyBorder="1" applyAlignment="1">
      <alignment horizontal="center" vertical="center"/>
    </xf>
    <xf numFmtId="169" fontId="54" fillId="0" borderId="7" xfId="0" applyNumberFormat="1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right"/>
      <protection hidden="1"/>
    </xf>
    <xf numFmtId="169" fontId="54" fillId="0" borderId="12" xfId="0" applyNumberFormat="1" applyFont="1" applyBorder="1" applyAlignment="1">
      <alignment horizontal="center" vertical="center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3" fontId="31" fillId="0" borderId="35" xfId="0" applyNumberFormat="1" applyFont="1" applyBorder="1" applyAlignment="1" applyProtection="1">
      <alignment wrapText="1"/>
      <protection hidden="1"/>
    </xf>
    <xf numFmtId="0" fontId="0" fillId="0" borderId="0" xfId="0" applyFont="1"/>
    <xf numFmtId="0" fontId="0" fillId="0" borderId="36" xfId="0" applyFont="1" applyBorder="1"/>
    <xf numFmtId="0" fontId="28" fillId="0" borderId="0" xfId="0" applyFont="1"/>
    <xf numFmtId="164" fontId="2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Protection="1">
      <protection hidden="1"/>
    </xf>
    <xf numFmtId="164" fontId="28" fillId="4" borderId="37" xfId="0" applyNumberFormat="1" applyFont="1" applyFill="1" applyBorder="1" applyAlignment="1" applyProtection="1">
      <alignment horizontal="center" wrapText="1"/>
      <protection locked="0" hidden="1"/>
    </xf>
    <xf numFmtId="0" fontId="28" fillId="5" borderId="37" xfId="0" applyFont="1" applyFill="1" applyBorder="1" applyAlignment="1" applyProtection="1">
      <alignment horizontal="center" wrapText="1"/>
      <protection hidden="1"/>
    </xf>
    <xf numFmtId="0" fontId="28" fillId="4" borderId="37" xfId="0" applyFont="1" applyFill="1" applyBorder="1" applyAlignment="1" applyProtection="1">
      <alignment horizontal="center" wrapText="1"/>
      <protection locked="0" hidden="1"/>
    </xf>
    <xf numFmtId="1" fontId="28" fillId="0" borderId="37" xfId="0" applyNumberFormat="1" applyFont="1" applyBorder="1" applyAlignment="1" applyProtection="1">
      <alignment horizontal="center" wrapText="1"/>
      <protection hidden="1"/>
    </xf>
    <xf numFmtId="37" fontId="28" fillId="0" borderId="38" xfId="0" applyNumberFormat="1" applyFont="1" applyBorder="1" applyAlignment="1" applyProtection="1">
      <alignment horizontal="center" wrapText="1"/>
      <protection hidden="1"/>
    </xf>
    <xf numFmtId="3" fontId="28" fillId="0" borderId="37" xfId="0" applyNumberFormat="1" applyFont="1" applyBorder="1" applyAlignment="1" applyProtection="1">
      <alignment wrapText="1"/>
      <protection hidden="1"/>
    </xf>
    <xf numFmtId="164" fontId="28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0" xfId="0" applyFont="1" applyBorder="1" applyProtection="1">
      <protection hidden="1"/>
    </xf>
    <xf numFmtId="164" fontId="28" fillId="4" borderId="40" xfId="0" applyNumberFormat="1" applyFont="1" applyFill="1" applyBorder="1" applyAlignment="1" applyProtection="1">
      <alignment horizontal="center" wrapText="1"/>
      <protection locked="0" hidden="1"/>
    </xf>
    <xf numFmtId="0" fontId="28" fillId="5" borderId="40" xfId="0" applyFont="1" applyFill="1" applyBorder="1" applyAlignment="1" applyProtection="1">
      <alignment horizontal="center" wrapText="1"/>
      <protection hidden="1"/>
    </xf>
    <xf numFmtId="0" fontId="28" fillId="4" borderId="40" xfId="0" applyFont="1" applyFill="1" applyBorder="1" applyAlignment="1" applyProtection="1">
      <alignment horizontal="center" wrapText="1"/>
      <protection locked="0" hidden="1"/>
    </xf>
    <xf numFmtId="1" fontId="28" fillId="0" borderId="40" xfId="0" applyNumberFormat="1" applyFont="1" applyBorder="1" applyAlignment="1" applyProtection="1">
      <alignment horizontal="center" wrapText="1"/>
      <protection hidden="1"/>
    </xf>
    <xf numFmtId="37" fontId="28" fillId="0" borderId="40" xfId="0" applyNumberFormat="1" applyFont="1" applyBorder="1" applyAlignment="1" applyProtection="1">
      <alignment horizontal="center" wrapText="1"/>
      <protection hidden="1"/>
    </xf>
    <xf numFmtId="3" fontId="28" fillId="0" borderId="40" xfId="0" applyNumberFormat="1" applyFont="1" applyBorder="1" applyAlignment="1" applyProtection="1">
      <alignment wrapText="1"/>
      <protection hidden="1"/>
    </xf>
    <xf numFmtId="37" fontId="28" fillId="0" borderId="37" xfId="0" applyNumberFormat="1" applyFont="1" applyBorder="1" applyAlignment="1" applyProtection="1">
      <alignment horizontal="center" wrapText="1"/>
      <protection hidden="1"/>
    </xf>
    <xf numFmtId="0" fontId="28" fillId="3" borderId="12" xfId="0" applyFont="1" applyFill="1" applyBorder="1" applyAlignment="1" applyProtection="1">
      <alignment horizontal="center" wrapText="1"/>
      <protection locked="0" hidden="1"/>
    </xf>
    <xf numFmtId="3" fontId="28" fillId="0" borderId="41" xfId="0" applyNumberFormat="1" applyFont="1" applyBorder="1" applyAlignment="1" applyProtection="1">
      <alignment wrapText="1"/>
      <protection hidden="1"/>
    </xf>
    <xf numFmtId="0" fontId="28" fillId="0" borderId="16" xfId="0" applyFont="1" applyBorder="1"/>
    <xf numFmtId="0" fontId="32" fillId="3" borderId="0" xfId="0" applyFont="1" applyFill="1" applyBorder="1" applyAlignment="1">
      <alignment horizontal="left" vertical="center" wrapText="1"/>
    </xf>
    <xf numFmtId="0" fontId="18" fillId="0" borderId="7" xfId="0" applyFont="1" applyBorder="1"/>
    <xf numFmtId="0" fontId="28" fillId="0" borderId="42" xfId="0" applyFont="1" applyBorder="1"/>
    <xf numFmtId="0" fontId="0" fillId="0" borderId="7" xfId="0" applyBorder="1"/>
    <xf numFmtId="0" fontId="0" fillId="0" borderId="40" xfId="0" applyBorder="1"/>
    <xf numFmtId="0" fontId="0" fillId="0" borderId="44" xfId="0" applyBorder="1"/>
    <xf numFmtId="0" fontId="0" fillId="0" borderId="9" xfId="0" applyBorder="1"/>
    <xf numFmtId="0" fontId="0" fillId="0" borderId="45" xfId="0" applyBorder="1"/>
    <xf numFmtId="0" fontId="0" fillId="0" borderId="11" xfId="0" applyBorder="1"/>
    <xf numFmtId="0" fontId="28" fillId="3" borderId="20" xfId="0" applyFont="1" applyFill="1" applyBorder="1" applyAlignment="1" applyProtection="1">
      <alignment horizontal="center" wrapText="1"/>
      <protection locked="0" hidden="1"/>
    </xf>
    <xf numFmtId="0" fontId="28" fillId="3" borderId="7" xfId="0" applyFont="1" applyFill="1" applyBorder="1" applyAlignment="1" applyProtection="1">
      <alignment horizontal="center" wrapText="1"/>
      <protection locked="0" hidden="1"/>
    </xf>
    <xf numFmtId="0" fontId="56" fillId="8" borderId="40" xfId="6" applyFont="1" applyFill="1" applyBorder="1" applyAlignment="1" applyProtection="1">
      <alignment horizontal="center"/>
      <protection locked="0"/>
    </xf>
    <xf numFmtId="0" fontId="56" fillId="8" borderId="7" xfId="6" applyFont="1" applyFill="1" applyBorder="1" applyAlignment="1" applyProtection="1">
      <alignment horizontal="center"/>
      <protection locked="0"/>
    </xf>
    <xf numFmtId="164" fontId="57" fillId="8" borderId="40" xfId="0" applyNumberFormat="1" applyFont="1" applyFill="1" applyBorder="1" applyProtection="1">
      <protection locked="0"/>
    </xf>
    <xf numFmtId="164" fontId="57" fillId="8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wrapText="1"/>
      <protection locked="0" hidden="1"/>
    </xf>
    <xf numFmtId="0" fontId="11" fillId="0" borderId="0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2" fillId="0" borderId="8" xfId="0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27" fillId="2" borderId="0" xfId="0" applyFont="1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13" xfId="0" applyFont="1" applyBorder="1" applyAlignment="1" applyProtection="1">
      <alignment horizontal="center" vertical="center" wrapText="1"/>
      <protection hidden="1"/>
    </xf>
    <xf numFmtId="0" fontId="40" fillId="0" borderId="4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32" fillId="0" borderId="7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0" fillId="0" borderId="3" xfId="0" applyFont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vertical="top" wrapText="1"/>
      <protection hidden="1"/>
    </xf>
    <xf numFmtId="0" fontId="31" fillId="0" borderId="34" xfId="0" applyFont="1" applyBorder="1" applyAlignment="1" applyProtection="1">
      <alignment horizontal="center" wrapText="1"/>
      <protection hidden="1"/>
    </xf>
    <xf numFmtId="0" fontId="31" fillId="0" borderId="29" xfId="0" applyFont="1" applyBorder="1" applyAlignment="1" applyProtection="1">
      <alignment horizontal="center" wrapText="1"/>
      <protection hidden="1"/>
    </xf>
    <xf numFmtId="0" fontId="31" fillId="0" borderId="30" xfId="0" applyFont="1" applyBorder="1" applyAlignment="1" applyProtection="1">
      <alignment horizontal="center" wrapText="1"/>
      <protection hidden="1"/>
    </xf>
    <xf numFmtId="0" fontId="51" fillId="0" borderId="0" xfId="0" applyFont="1" applyBorder="1" applyAlignment="1" applyProtection="1">
      <alignment horizontal="center" vertical="top" wrapText="1"/>
      <protection hidden="1"/>
    </xf>
    <xf numFmtId="0" fontId="52" fillId="0" borderId="0" xfId="0" applyFont="1" applyBorder="1" applyAlignment="1" applyProtection="1">
      <alignment horizontal="center" vertical="top" wrapText="1"/>
      <protection hidden="1"/>
    </xf>
    <xf numFmtId="0" fontId="32" fillId="0" borderId="7" xfId="0" applyNumberFormat="1" applyFont="1" applyBorder="1" applyAlignment="1">
      <alignment horizontal="left" vertical="center"/>
    </xf>
    <xf numFmtId="169" fontId="43" fillId="0" borderId="12" xfId="0" applyNumberFormat="1" applyFont="1" applyBorder="1" applyAlignment="1">
      <alignment horizontal="center" vertical="center"/>
    </xf>
    <xf numFmtId="169" fontId="43" fillId="0" borderId="7" xfId="0" applyNumberFormat="1" applyFont="1" applyBorder="1" applyAlignment="1">
      <alignment horizontal="center" vertical="center"/>
    </xf>
    <xf numFmtId="169" fontId="43" fillId="0" borderId="7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27" xfId="0" applyFont="1" applyBorder="1" applyAlignment="1" applyProtection="1">
      <alignment horizontal="center" vertical="center" wrapText="1"/>
      <protection hidden="1"/>
    </xf>
    <xf numFmtId="0" fontId="40" fillId="0" borderId="16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40" fillId="0" borderId="28" xfId="0" applyFont="1" applyBorder="1" applyAlignment="1" applyProtection="1">
      <alignment horizontal="center" vertical="center" wrapText="1"/>
      <protection hidden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54" fillId="0" borderId="7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37" fillId="8" borderId="10" xfId="0" applyFont="1" applyFill="1" applyBorder="1" applyAlignment="1" applyProtection="1">
      <alignment horizontal="center" vertical="center"/>
      <protection locked="0" hidden="1"/>
    </xf>
    <xf numFmtId="0" fontId="37" fillId="8" borderId="11" xfId="0" applyFont="1" applyFill="1" applyBorder="1" applyAlignment="1" applyProtection="1">
      <alignment horizontal="center" vertical="center"/>
      <protection locked="0" hidden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50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/>
      <protection hidden="1"/>
    </xf>
    <xf numFmtId="169" fontId="38" fillId="7" borderId="7" xfId="0" applyNumberFormat="1" applyFont="1" applyFill="1" applyBorder="1" applyAlignment="1" applyProtection="1">
      <alignment horizontal="center" vertical="center"/>
      <protection locked="0"/>
    </xf>
    <xf numFmtId="0" fontId="38" fillId="7" borderId="7" xfId="0" applyFont="1" applyFill="1" applyBorder="1" applyAlignment="1" applyProtection="1">
      <alignment horizontal="center"/>
      <protection locked="0"/>
    </xf>
    <xf numFmtId="0" fontId="31" fillId="7" borderId="7" xfId="0" applyFont="1" applyFill="1" applyBorder="1" applyAlignment="1" applyProtection="1">
      <alignment horizontal="center"/>
      <protection locked="0"/>
    </xf>
    <xf numFmtId="0" fontId="42" fillId="0" borderId="7" xfId="0" applyFont="1" applyBorder="1" applyAlignment="1" applyProtection="1">
      <alignment horizontal="center" vertical="center" wrapText="1"/>
      <protection hidden="1"/>
    </xf>
    <xf numFmtId="0" fontId="19" fillId="3" borderId="18" xfId="0" applyFont="1" applyFill="1" applyBorder="1" applyAlignment="1" applyProtection="1">
      <alignment horizontal="left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31" fillId="0" borderId="21" xfId="0" applyFont="1" applyBorder="1" applyAlignment="1" applyProtection="1">
      <alignment horizontal="center" vertical="center"/>
      <protection hidden="1"/>
    </xf>
    <xf numFmtId="0" fontId="31" fillId="0" borderId="22" xfId="0" applyFont="1" applyBorder="1" applyAlignment="1" applyProtection="1">
      <alignment horizontal="center" vertical="center"/>
      <protection hidden="1"/>
    </xf>
    <xf numFmtId="0" fontId="31" fillId="0" borderId="23" xfId="0" applyFont="1" applyBorder="1" applyAlignment="1" applyProtection="1">
      <alignment horizontal="center" vertical="center"/>
      <protection hidden="1"/>
    </xf>
    <xf numFmtId="0" fontId="31" fillId="0" borderId="24" xfId="0" applyFont="1" applyBorder="1" applyAlignment="1" applyProtection="1">
      <alignment horizontal="center" vertical="center"/>
      <protection hidden="1"/>
    </xf>
    <xf numFmtId="0" fontId="31" fillId="0" borderId="25" xfId="0" applyFont="1" applyBorder="1" applyAlignment="1" applyProtection="1">
      <alignment horizontal="center" vertical="center"/>
      <protection hidden="1"/>
    </xf>
    <xf numFmtId="0" fontId="31" fillId="0" borderId="26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53" fillId="9" borderId="0" xfId="0" applyFont="1" applyFill="1" applyAlignment="1">
      <alignment vertical="center" wrapText="1"/>
    </xf>
    <xf numFmtId="0" fontId="18" fillId="0" borderId="16" xfId="0" applyFont="1" applyBorder="1" applyAlignment="1" applyProtection="1">
      <alignment horizontal="left"/>
      <protection hidden="1"/>
    </xf>
    <xf numFmtId="0" fontId="18" fillId="0" borderId="20" xfId="0" applyFont="1" applyBorder="1" applyAlignment="1" applyProtection="1">
      <alignment horizontal="left"/>
      <protection hidden="1"/>
    </xf>
    <xf numFmtId="0" fontId="17" fillId="0" borderId="0" xfId="0" applyFont="1" applyAlignment="1">
      <alignment horizontal="left" vertical="center"/>
    </xf>
    <xf numFmtId="0" fontId="45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166" fontId="34" fillId="0" borderId="7" xfId="1" applyNumberFormat="1" applyFont="1" applyBorder="1" applyAlignment="1" applyProtection="1">
      <alignment horizontal="center"/>
      <protection hidden="1"/>
    </xf>
    <xf numFmtId="166" fontId="29" fillId="8" borderId="7" xfId="1" applyNumberFormat="1" applyFont="1" applyFill="1" applyBorder="1" applyAlignment="1" applyProtection="1">
      <alignment horizontal="center"/>
      <protection locked="0" hidden="1"/>
    </xf>
    <xf numFmtId="0" fontId="29" fillId="0" borderId="7" xfId="0" applyFont="1" applyBorder="1" applyAlignment="1" applyProtection="1">
      <alignment horizontal="right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166" fontId="29" fillId="0" borderId="7" xfId="1" applyNumberFormat="1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right"/>
      <protection hidden="1"/>
    </xf>
    <xf numFmtId="0" fontId="40" fillId="0" borderId="7" xfId="0" applyFont="1" applyBorder="1" applyAlignment="1" applyProtection="1">
      <alignment horizontal="center" vertical="center" wrapText="1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41" fillId="0" borderId="7" xfId="0" applyFont="1" applyBorder="1" applyAlignment="1">
      <alignment horizontal="center"/>
    </xf>
    <xf numFmtId="0" fontId="44" fillId="0" borderId="7" xfId="0" applyFont="1" applyBorder="1" applyAlignment="1" applyProtection="1">
      <alignment horizontal="center"/>
      <protection hidden="1"/>
    </xf>
    <xf numFmtId="0" fontId="31" fillId="11" borderId="7" xfId="0" applyFont="1" applyFill="1" applyBorder="1" applyAlignment="1" applyProtection="1">
      <alignment horizontal="center"/>
      <protection locked="0" hidden="1"/>
    </xf>
  </cellXfs>
  <cellStyles count="7">
    <cellStyle name="Check Cell" xfId="6" builtinId="23"/>
    <cellStyle name="Comma" xfId="1" builtinId="3"/>
    <cellStyle name="Comma 2" xfId="5"/>
    <cellStyle name="Currency 2" xf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628650</xdr:colOff>
      <xdr:row>3</xdr:row>
      <xdr:rowOff>662275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24075" cy="165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9"/>
  <sheetViews>
    <sheetView showZeros="0" topLeftCell="A16" workbookViewId="0">
      <selection activeCell="L20" sqref="L20:L25"/>
    </sheetView>
  </sheetViews>
  <sheetFormatPr defaultColWidth="9.140625" defaultRowHeight="15" x14ac:dyDescent="0.25"/>
  <cols>
    <col min="1" max="1" width="27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11" width="9.140625" style="1"/>
    <col min="12" max="12" width="9.28515625" style="1" customWidth="1"/>
    <col min="13" max="13" width="17.42578125" style="1" customWidth="1"/>
    <col min="14" max="16384" width="9.140625" style="1"/>
  </cols>
  <sheetData>
    <row r="1" spans="1:15" ht="25.5" x14ac:dyDescent="0.25">
      <c r="A1"/>
      <c r="B1" s="178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32"/>
      <c r="M1" s="2"/>
      <c r="O1"/>
    </row>
    <row r="2" spans="1:15" ht="25.5" x14ac:dyDescent="0.25">
      <c r="A2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32"/>
      <c r="M2" s="3"/>
      <c r="O2"/>
    </row>
    <row r="3" spans="1:15" ht="30" x14ac:dyDescent="0.4">
      <c r="A3"/>
      <c r="B3" s="179" t="s">
        <v>1</v>
      </c>
      <c r="C3" s="179"/>
      <c r="D3" s="179"/>
      <c r="E3" s="179"/>
      <c r="F3" s="179"/>
      <c r="G3" s="179"/>
      <c r="H3" s="179"/>
      <c r="I3" s="179"/>
      <c r="J3" s="179"/>
      <c r="K3" s="179"/>
      <c r="L3" s="33"/>
      <c r="M3" s="3"/>
      <c r="O3"/>
    </row>
    <row r="4" spans="1:15" ht="30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O4"/>
    </row>
    <row r="5" spans="1:15" ht="18" x14ac:dyDescent="0.25">
      <c r="A5" s="180" t="s">
        <v>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O5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/>
    </row>
    <row r="7" spans="1:15" ht="27" customHeight="1" x14ac:dyDescent="0.25">
      <c r="A7" s="3" t="s">
        <v>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O7"/>
    </row>
    <row r="8" spans="1:15" ht="18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/>
    </row>
    <row r="9" spans="1:15" ht="18" customHeight="1" x14ac:dyDescent="0.25">
      <c r="A9" s="182" t="s">
        <v>4</v>
      </c>
      <c r="B9" s="183" t="s">
        <v>5</v>
      </c>
      <c r="C9" s="183"/>
      <c r="D9" s="183" t="s">
        <v>6</v>
      </c>
      <c r="E9" s="183" t="s">
        <v>7</v>
      </c>
      <c r="F9" s="183" t="s">
        <v>8</v>
      </c>
      <c r="G9" s="183" t="s">
        <v>9</v>
      </c>
      <c r="H9" s="183"/>
      <c r="I9" s="183" t="s">
        <v>10</v>
      </c>
      <c r="J9" s="183" t="s">
        <v>7</v>
      </c>
      <c r="K9" s="183" t="s">
        <v>8</v>
      </c>
      <c r="L9" s="183"/>
      <c r="M9" s="183"/>
      <c r="O9"/>
    </row>
    <row r="10" spans="1:15" ht="18" customHeight="1" x14ac:dyDescent="0.25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O10"/>
    </row>
    <row r="11" spans="1:15" ht="18" customHeight="1" x14ac:dyDescent="0.25">
      <c r="A11" s="182"/>
      <c r="B11" s="5">
        <v>42185</v>
      </c>
      <c r="C11" s="6"/>
      <c r="D11" s="7">
        <v>0.47222222222222204</v>
      </c>
      <c r="E11" s="8" t="s">
        <v>11</v>
      </c>
      <c r="F11" s="8">
        <v>5</v>
      </c>
      <c r="G11" s="5">
        <v>42185</v>
      </c>
      <c r="H11" s="6"/>
      <c r="I11" s="7">
        <v>0.64583333333333304</v>
      </c>
      <c r="J11" s="8" t="s">
        <v>12</v>
      </c>
      <c r="K11" s="177">
        <v>5</v>
      </c>
      <c r="L11" s="177"/>
      <c r="M11" s="177"/>
      <c r="O11"/>
    </row>
    <row r="12" spans="1:15" ht="18" customHeight="1" x14ac:dyDescent="0.25">
      <c r="A12" s="182"/>
      <c r="B12" s="5">
        <v>42011</v>
      </c>
      <c r="C12" s="6"/>
      <c r="D12" s="7"/>
      <c r="E12" s="8"/>
      <c r="F12" s="8"/>
      <c r="G12" s="5">
        <v>42101</v>
      </c>
      <c r="H12" s="6"/>
      <c r="I12" s="8"/>
      <c r="J12" s="8"/>
      <c r="K12" s="177"/>
      <c r="L12" s="177"/>
      <c r="M12" s="177"/>
      <c r="O12"/>
    </row>
    <row r="13" spans="1:15" ht="18" customHeight="1" x14ac:dyDescent="0.25">
      <c r="A13" s="182"/>
      <c r="B13" s="5">
        <v>42042</v>
      </c>
      <c r="C13" s="6"/>
      <c r="D13" s="7"/>
      <c r="E13" s="8"/>
      <c r="F13" s="8"/>
      <c r="G13" s="5">
        <v>42185</v>
      </c>
      <c r="H13" s="6"/>
      <c r="I13" s="8"/>
      <c r="J13" s="8"/>
      <c r="K13" s="177"/>
      <c r="L13" s="177"/>
      <c r="M13" s="177"/>
      <c r="O13"/>
    </row>
    <row r="14" spans="1:15" ht="18" customHeight="1" x14ac:dyDescent="0.25">
      <c r="A14" s="182"/>
      <c r="B14" s="5"/>
      <c r="C14" s="6"/>
      <c r="D14" s="7"/>
      <c r="E14" s="8"/>
      <c r="F14" s="8"/>
      <c r="G14" s="5"/>
      <c r="H14" s="6"/>
      <c r="I14" s="8"/>
      <c r="J14" s="8"/>
      <c r="K14" s="177"/>
      <c r="L14" s="177"/>
      <c r="M14" s="177"/>
      <c r="O14"/>
    </row>
    <row r="15" spans="1:15" ht="18" customHeight="1" x14ac:dyDescent="0.25">
      <c r="A15" s="182"/>
      <c r="B15" s="5"/>
      <c r="C15" s="6"/>
      <c r="D15" s="7"/>
      <c r="E15" s="8"/>
      <c r="F15" s="8"/>
      <c r="G15" s="5"/>
      <c r="H15" s="6"/>
      <c r="I15" s="8"/>
      <c r="J15" s="8"/>
      <c r="K15" s="177"/>
      <c r="L15" s="177"/>
      <c r="M15" s="177"/>
      <c r="O15"/>
    </row>
    <row r="16" spans="1:15" ht="18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O16"/>
    </row>
    <row r="17" spans="1:15" ht="18.75" x14ac:dyDescent="0.3">
      <c r="A17" s="11" t="s">
        <v>13</v>
      </c>
      <c r="B17"/>
      <c r="C17"/>
      <c r="D17"/>
      <c r="E17"/>
      <c r="F17"/>
      <c r="G17"/>
      <c r="H17"/>
      <c r="I17"/>
      <c r="J17"/>
      <c r="K17"/>
      <c r="L17"/>
      <c r="M17"/>
      <c r="O17"/>
    </row>
    <row r="18" spans="1:15" ht="15" customHeight="1" x14ac:dyDescent="0.25">
      <c r="A18" s="12" t="s">
        <v>14</v>
      </c>
      <c r="B18" s="184" t="s">
        <v>5</v>
      </c>
      <c r="C18" s="184"/>
      <c r="D18" s="183" t="s">
        <v>9</v>
      </c>
      <c r="E18" s="183"/>
      <c r="F18" s="183" t="s">
        <v>15</v>
      </c>
      <c r="G18" s="183" t="s">
        <v>16</v>
      </c>
      <c r="H18" s="183" t="s">
        <v>17</v>
      </c>
      <c r="I18" s="183" t="s">
        <v>18</v>
      </c>
      <c r="J18" s="183" t="s">
        <v>19</v>
      </c>
      <c r="K18" s="183" t="s">
        <v>20</v>
      </c>
      <c r="L18" s="184" t="s">
        <v>36</v>
      </c>
      <c r="M18" s="183" t="s">
        <v>21</v>
      </c>
      <c r="O18"/>
    </row>
    <row r="19" spans="1:15" ht="27" customHeight="1" x14ac:dyDescent="0.25">
      <c r="A19" s="13" t="s">
        <v>35</v>
      </c>
      <c r="B19" s="184"/>
      <c r="C19" s="184"/>
      <c r="D19" s="183"/>
      <c r="E19" s="183"/>
      <c r="F19" s="183"/>
      <c r="G19" s="183"/>
      <c r="H19" s="183"/>
      <c r="I19" s="183"/>
      <c r="J19" s="183"/>
      <c r="K19" s="183"/>
      <c r="L19" s="187"/>
      <c r="M19" s="183"/>
      <c r="O19"/>
    </row>
    <row r="20" spans="1:15" x14ac:dyDescent="0.25">
      <c r="A20" s="14" t="s">
        <v>22</v>
      </c>
      <c r="B20" s="34">
        <v>42185</v>
      </c>
      <c r="C20" s="35"/>
      <c r="D20" s="34">
        <v>42189</v>
      </c>
      <c r="E20" s="35"/>
      <c r="F20" s="36">
        <f>+G20</f>
        <v>1</v>
      </c>
      <c r="G20" s="37">
        <v>1</v>
      </c>
      <c r="H20" s="38">
        <f t="shared" ref="H20:H25" si="0">+D20-B20</f>
        <v>4</v>
      </c>
      <c r="I20" s="15">
        <f>IF(A19="Suit Hotel ",115,IF(A19="Vitosha Park Hotel",125,IF(A19="Park Hotel Moskva",105)))</f>
        <v>115</v>
      </c>
      <c r="J20" s="16">
        <v>1</v>
      </c>
      <c r="K20" s="16">
        <v>1</v>
      </c>
      <c r="L20" s="16">
        <v>1</v>
      </c>
      <c r="M20" s="17">
        <f t="shared" ref="M20:M25" si="1">IF(F20="Wrong no. of persons","Wrong no. of persons",+I20*H20*G20+J20*15+K20*15+L20*7)</f>
        <v>497</v>
      </c>
      <c r="O20"/>
    </row>
    <row r="21" spans="1:15" x14ac:dyDescent="0.25">
      <c r="A21" s="14" t="s">
        <v>22</v>
      </c>
      <c r="B21" s="34">
        <v>42185</v>
      </c>
      <c r="C21" s="35"/>
      <c r="D21" s="34">
        <v>42186</v>
      </c>
      <c r="E21" s="35"/>
      <c r="F21" s="36">
        <f t="shared" ref="F21" si="2">+G21</f>
        <v>6</v>
      </c>
      <c r="G21" s="37">
        <v>6</v>
      </c>
      <c r="H21" s="38">
        <f t="shared" si="0"/>
        <v>1</v>
      </c>
      <c r="I21" s="15">
        <f>IF(A19="Suit Hotel ",115,IF(A19="Vitosha Park Hotel",125,IF(A19="Park Hotel Moskva",105)))</f>
        <v>115</v>
      </c>
      <c r="J21" s="16"/>
      <c r="K21" s="16">
        <v>1</v>
      </c>
      <c r="L21" s="16">
        <v>1</v>
      </c>
      <c r="M21" s="17">
        <f t="shared" si="1"/>
        <v>712</v>
      </c>
    </row>
    <row r="22" spans="1:15" x14ac:dyDescent="0.25">
      <c r="A22" s="18" t="s">
        <v>23</v>
      </c>
      <c r="B22" s="34">
        <v>42185</v>
      </c>
      <c r="C22" s="35"/>
      <c r="D22" s="34">
        <v>42191</v>
      </c>
      <c r="E22" s="35"/>
      <c r="F22" s="36">
        <f>G22/2</f>
        <v>1</v>
      </c>
      <c r="G22" s="37">
        <v>2</v>
      </c>
      <c r="H22" s="38">
        <f t="shared" si="0"/>
        <v>6</v>
      </c>
      <c r="I22" s="15">
        <f>IF(A19="Suit Hotel ",95,IF(A19="Vitosha Park Hotel",105,IF(A19="Park Hotel Moskva",85)))</f>
        <v>95</v>
      </c>
      <c r="J22" s="16">
        <v>1</v>
      </c>
      <c r="K22" s="16">
        <v>2</v>
      </c>
      <c r="L22" s="16">
        <v>10</v>
      </c>
      <c r="M22" s="17">
        <f t="shared" si="1"/>
        <v>1255</v>
      </c>
    </row>
    <row r="23" spans="1:15" x14ac:dyDescent="0.25">
      <c r="A23" s="18" t="s">
        <v>23</v>
      </c>
      <c r="B23" s="34">
        <v>42185</v>
      </c>
      <c r="C23" s="35"/>
      <c r="D23" s="34">
        <v>42192</v>
      </c>
      <c r="E23" s="35"/>
      <c r="F23" s="36">
        <f t="shared" ref="F23" si="3">G23/2</f>
        <v>1</v>
      </c>
      <c r="G23" s="37">
        <v>2</v>
      </c>
      <c r="H23" s="38">
        <f t="shared" si="0"/>
        <v>7</v>
      </c>
      <c r="I23" s="15">
        <f>IF(A19="Suit Hotel ",95,IF(A19="Vitosha Park Hotel",105,IF(A19="Park Hotel Moskva",85)))</f>
        <v>95</v>
      </c>
      <c r="J23" s="16"/>
      <c r="K23" s="16"/>
      <c r="L23" s="16">
        <v>1</v>
      </c>
      <c r="M23" s="17">
        <f t="shared" si="1"/>
        <v>1337</v>
      </c>
    </row>
    <row r="24" spans="1:15" x14ac:dyDescent="0.25">
      <c r="A24" s="18" t="str">
        <f>IF(A19="Suit Hotel ","Trpple",IF(A19="Vitosha Park Hotel","Trpple NA",IF(A19="Park Hotel Moskva","Trpple")))</f>
        <v>Trpple</v>
      </c>
      <c r="B24" s="34">
        <v>42185</v>
      </c>
      <c r="C24" s="35"/>
      <c r="D24" s="34">
        <v>42193</v>
      </c>
      <c r="E24" s="35"/>
      <c r="F24" s="36">
        <f>G24/3</f>
        <v>2</v>
      </c>
      <c r="G24" s="37">
        <v>6</v>
      </c>
      <c r="H24" s="38">
        <f t="shared" si="0"/>
        <v>8</v>
      </c>
      <c r="I24" s="15">
        <f>IF(A19="Suit Hotel ",85,IF(A19="Vitosha Park Hotel",0,IF(A19="Park Hotel Moskva",75)))</f>
        <v>85</v>
      </c>
      <c r="J24" s="19"/>
      <c r="K24" s="16"/>
      <c r="L24" s="16">
        <v>2</v>
      </c>
      <c r="M24" s="17">
        <f t="shared" si="1"/>
        <v>4094</v>
      </c>
    </row>
    <row r="25" spans="1:15" x14ac:dyDescent="0.25">
      <c r="A25" s="18" t="str">
        <f>IF(A19="Suit Hotel ","Trpple",IF(A19="Vitosha Park Hotel","Trpple NA",IF(A19="Park Hotel Moskva","Trpple")))</f>
        <v>Trpple</v>
      </c>
      <c r="B25" s="34">
        <v>42185</v>
      </c>
      <c r="C25" s="35"/>
      <c r="D25" s="34">
        <v>42189</v>
      </c>
      <c r="E25" s="35"/>
      <c r="F25" s="36">
        <f>G25/3</f>
        <v>4</v>
      </c>
      <c r="G25" s="37">
        <v>12</v>
      </c>
      <c r="H25" s="38">
        <f t="shared" si="0"/>
        <v>4</v>
      </c>
      <c r="I25" s="15">
        <f>IF(A19="Suit Hotel ",85,IF(A19="Vitosha Park Hotel",0,IF(A19="Park Hotel Moskva",75)))</f>
        <v>85</v>
      </c>
      <c r="J25" s="16"/>
      <c r="K25" s="16"/>
      <c r="L25" s="16">
        <v>1</v>
      </c>
      <c r="M25" s="17">
        <f t="shared" si="1"/>
        <v>4087</v>
      </c>
    </row>
    <row r="26" spans="1:15" ht="15" customHeight="1" x14ac:dyDescent="0.25">
      <c r="A26" s="20"/>
      <c r="B26" s="21"/>
      <c r="C26" s="22"/>
      <c r="D26" s="21"/>
      <c r="E26" s="22"/>
      <c r="F26" s="23"/>
      <c r="G26" s="188" t="s">
        <v>24</v>
      </c>
      <c r="H26" s="188"/>
      <c r="I26" s="188"/>
      <c r="J26" s="24">
        <f>SUM(J20:J25)</f>
        <v>2</v>
      </c>
      <c r="K26" s="24">
        <f>SUM(K20:K25)</f>
        <v>4</v>
      </c>
      <c r="L26" s="24">
        <f>SUM(L25,L24,L23,L22,L21,L20)</f>
        <v>16</v>
      </c>
      <c r="M26" s="17"/>
    </row>
    <row r="27" spans="1:15" ht="20.25" customHeight="1" x14ac:dyDescent="0.3">
      <c r="A27" s="189"/>
      <c r="B27" s="189"/>
      <c r="C27" s="189"/>
      <c r="D27" s="189"/>
      <c r="E27" s="189"/>
      <c r="F27" s="189"/>
      <c r="G27" s="190" t="s">
        <v>25</v>
      </c>
      <c r="H27" s="191"/>
      <c r="I27" s="191"/>
      <c r="J27" s="191"/>
      <c r="K27" s="192"/>
      <c r="L27" s="39"/>
      <c r="M27" s="25">
        <f>SUM(M20:M25)</f>
        <v>11982</v>
      </c>
    </row>
    <row r="28" spans="1:15" x14ac:dyDescent="0.25">
      <c r="A28" s="193" t="s">
        <v>26</v>
      </c>
      <c r="B28" s="193"/>
      <c r="C28" s="193"/>
      <c r="D28" s="193"/>
      <c r="E28"/>
      <c r="F28"/>
      <c r="G28"/>
      <c r="H28"/>
      <c r="I28"/>
      <c r="J28"/>
      <c r="K28"/>
      <c r="L28"/>
      <c r="M28"/>
    </row>
    <row r="29" spans="1:15" x14ac:dyDescent="0.25">
      <c r="A29" s="26"/>
      <c r="B29"/>
      <c r="C29"/>
      <c r="D29"/>
      <c r="E29"/>
      <c r="F29"/>
      <c r="G29"/>
      <c r="H29"/>
      <c r="I29"/>
      <c r="J29"/>
      <c r="K29"/>
      <c r="L29"/>
      <c r="M29"/>
    </row>
    <row r="30" spans="1:15" ht="14.85" customHeight="1" x14ac:dyDescent="0.25">
      <c r="A30" s="185" t="s">
        <v>27</v>
      </c>
      <c r="B30" s="185"/>
      <c r="C30" s="185"/>
      <c r="D30" s="185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ht="50.25" customHeight="1" x14ac:dyDescent="0.25">
      <c r="A32" s="186" t="s">
        <v>28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</row>
    <row r="33" spans="2:6" hidden="1" x14ac:dyDescent="0.25">
      <c r="B33" s="27">
        <v>42185</v>
      </c>
      <c r="C33" s="27"/>
      <c r="D33" s="27">
        <v>42185</v>
      </c>
      <c r="E33" s="27"/>
      <c r="F33" s="28"/>
    </row>
    <row r="34" spans="2:6" hidden="1" x14ac:dyDescent="0.25">
      <c r="B34" s="27">
        <f t="shared" ref="B34:D35" si="4">+B33+1</f>
        <v>42186</v>
      </c>
      <c r="C34" s="27"/>
      <c r="D34" s="27">
        <f t="shared" si="4"/>
        <v>42186</v>
      </c>
      <c r="E34" s="27"/>
      <c r="F34" s="28"/>
    </row>
    <row r="35" spans="2:6" hidden="1" x14ac:dyDescent="0.25">
      <c r="B35" s="27">
        <f t="shared" si="4"/>
        <v>42187</v>
      </c>
      <c r="C35" s="27"/>
      <c r="D35" s="27">
        <f t="shared" si="4"/>
        <v>42187</v>
      </c>
      <c r="E35" s="27"/>
    </row>
    <row r="36" spans="2:6" hidden="1" x14ac:dyDescent="0.25">
      <c r="B36" s="27">
        <v>42188</v>
      </c>
      <c r="D36" s="27">
        <v>42188</v>
      </c>
    </row>
    <row r="37" spans="2:6" hidden="1" x14ac:dyDescent="0.25">
      <c r="B37" s="27">
        <v>42189</v>
      </c>
      <c r="D37" s="27">
        <v>42189</v>
      </c>
    </row>
    <row r="38" spans="2:6" hidden="1" x14ac:dyDescent="0.25">
      <c r="B38" s="27">
        <v>42190</v>
      </c>
      <c r="D38" s="27">
        <v>42190</v>
      </c>
    </row>
    <row r="39" spans="2:6" hidden="1" x14ac:dyDescent="0.25">
      <c r="B39" s="27">
        <v>42191</v>
      </c>
      <c r="D39" s="27">
        <v>42191</v>
      </c>
    </row>
  </sheetData>
  <customSheetViews>
    <customSheetView guid="{C5C9F73C-E20C-4CC6-8D87-3EB0F1F0BD68}" zeroValues="0" fitToPage="1" hiddenRows="1" state="hidden" topLeftCell="A16">
      <selection activeCell="L20" sqref="L20:L25"/>
      <pageMargins left="0.35972222222222222" right="0.14027777777777778" top="0.25" bottom="0.27013888888888887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34">
    <mergeCell ref="A30:D30"/>
    <mergeCell ref="A32:M32"/>
    <mergeCell ref="L18:L19"/>
    <mergeCell ref="M18:M19"/>
    <mergeCell ref="G26:I26"/>
    <mergeCell ref="A27:F27"/>
    <mergeCell ref="G27:K27"/>
    <mergeCell ref="A28:D28"/>
    <mergeCell ref="K14:M14"/>
    <mergeCell ref="K15:M15"/>
    <mergeCell ref="B18:C19"/>
    <mergeCell ref="D18:E19"/>
    <mergeCell ref="F18:F19"/>
    <mergeCell ref="G18:G19"/>
    <mergeCell ref="H18:H19"/>
    <mergeCell ref="I18:I19"/>
    <mergeCell ref="J18:J19"/>
    <mergeCell ref="K18:K19"/>
    <mergeCell ref="K13:M13"/>
    <mergeCell ref="B1:K2"/>
    <mergeCell ref="B3:K3"/>
    <mergeCell ref="A5:M5"/>
    <mergeCell ref="B7:M7"/>
    <mergeCell ref="A9:A15"/>
    <mergeCell ref="B9:C10"/>
    <mergeCell ref="D9:D10"/>
    <mergeCell ref="E9:E10"/>
    <mergeCell ref="F9:F10"/>
    <mergeCell ref="G9:H10"/>
    <mergeCell ref="I9:I10"/>
    <mergeCell ref="J9:J10"/>
    <mergeCell ref="K9:M10"/>
    <mergeCell ref="K11:M11"/>
    <mergeCell ref="K12:M12"/>
  </mergeCells>
  <dataValidations count="7">
    <dataValidation type="list" operator="equal" allowBlank="1" showInputMessage="1" showErrorMessage="1" sqref="B11:B15">
      <formula1>$B$33:$B$39</formula1>
    </dataValidation>
    <dataValidation type="list" allowBlank="1" showInputMessage="1" showErrorMessage="1" sqref="B20:B25">
      <formula1>$B$33:$B$39</formula1>
    </dataValidation>
    <dataValidation type="list" allowBlank="1" showInputMessage="1" showErrorMessage="1" sqref="D20:D25">
      <formula1>$D$33:$D$39</formula1>
    </dataValidation>
    <dataValidation type="list" operator="equal" allowBlank="1" showInputMessage="1" showErrorMessage="1" sqref="A19">
      <formula1>"Vitosha Park Hotel,Suit Hotel ,Park Hotel Moskva"</formula1>
      <formula2>0</formula2>
    </dataValidation>
    <dataValidation type="list" operator="equal" allowBlank="1" showInputMessage="1" showErrorMessage="1" sqref="D26">
      <formula1>$D$33:$D$36</formula1>
      <formula2>0</formula2>
    </dataValidation>
    <dataValidation type="list" operator="equal" allowBlank="1" showInputMessage="1" showErrorMessage="1" sqref="B26">
      <formula1>$B$33:$B$36</formula1>
      <formula2>0</formula2>
    </dataValidation>
    <dataValidation type="list" operator="equal" allowBlank="1" showInputMessage="1" showErrorMessage="1" sqref="G11:G15">
      <formula1>$D$33:$D$39</formula1>
    </dataValidation>
  </dataValidations>
  <pageMargins left="0.35972222222222222" right="0.14027777777777778" top="0.25" bottom="0.27013888888888887" header="0.51180555555555551" footer="0.51180555555555551"/>
  <pageSetup paperSize="9" scale="62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O60"/>
  <sheetViews>
    <sheetView showZeros="0" topLeftCell="A16" zoomScaleNormal="100" zoomScaleSheetLayoutView="115" zoomScalePageLayoutView="55" workbookViewId="0">
      <selection activeCell="J40" sqref="J40"/>
    </sheetView>
  </sheetViews>
  <sheetFormatPr defaultColWidth="9.140625" defaultRowHeight="15" x14ac:dyDescent="0.25"/>
  <cols>
    <col min="1" max="1" width="22.42578125" style="1" customWidth="1"/>
    <col min="2" max="2" width="10.42578125" style="1" customWidth="1"/>
    <col min="3" max="3" width="11.42578125" style="1" customWidth="1"/>
    <col min="4" max="4" width="10.42578125" style="1" bestFit="1" customWidth="1"/>
    <col min="5" max="5" width="9.140625" style="1"/>
    <col min="6" max="6" width="22.5703125" style="1" customWidth="1"/>
    <col min="7" max="8" width="9.140625" style="1"/>
    <col min="9" max="9" width="8.28515625" style="1" customWidth="1"/>
    <col min="10" max="10" width="15.140625" style="1" customWidth="1"/>
    <col min="11" max="11" width="15.42578125" style="1" customWidth="1"/>
    <col min="12" max="16384" width="9.140625" style="1"/>
  </cols>
  <sheetData>
    <row r="1" spans="1:12" ht="20.25" x14ac:dyDescent="0.3">
      <c r="A1" s="40"/>
      <c r="B1" s="194" t="s">
        <v>74</v>
      </c>
      <c r="C1" s="194"/>
      <c r="D1" s="194"/>
      <c r="E1" s="194"/>
      <c r="F1" s="194"/>
      <c r="G1" s="194"/>
      <c r="H1" s="194"/>
      <c r="I1" s="194"/>
      <c r="J1" s="47"/>
      <c r="L1"/>
    </row>
    <row r="2" spans="1:12" ht="18" x14ac:dyDescent="0.25">
      <c r="A2" s="40"/>
      <c r="B2" s="194"/>
      <c r="C2" s="194"/>
      <c r="D2" s="194"/>
      <c r="E2" s="194"/>
      <c r="F2" s="194"/>
      <c r="G2" s="194"/>
      <c r="H2" s="194"/>
      <c r="I2" s="194"/>
      <c r="J2" s="46"/>
      <c r="L2"/>
    </row>
    <row r="3" spans="1:12" ht="39.75" customHeight="1" x14ac:dyDescent="0.4">
      <c r="A3" s="40"/>
      <c r="B3" s="195" t="s">
        <v>75</v>
      </c>
      <c r="C3" s="195"/>
      <c r="D3" s="195"/>
      <c r="E3" s="195"/>
      <c r="F3" s="195"/>
      <c r="G3" s="195"/>
      <c r="H3" s="195"/>
      <c r="I3" s="195"/>
      <c r="J3" s="46"/>
      <c r="L3"/>
    </row>
    <row r="4" spans="1:12" ht="53.25" customHeight="1" x14ac:dyDescent="0.4">
      <c r="A4" s="48"/>
      <c r="B4" s="48"/>
      <c r="C4" s="202" t="s">
        <v>73</v>
      </c>
      <c r="D4" s="202"/>
      <c r="E4" s="202"/>
      <c r="F4" s="202"/>
      <c r="G4" s="202"/>
      <c r="H4" s="202"/>
      <c r="I4" s="202"/>
      <c r="J4" s="46"/>
      <c r="L4"/>
    </row>
    <row r="5" spans="1:12" ht="18" x14ac:dyDescent="0.25">
      <c r="A5" s="196" t="s">
        <v>2</v>
      </c>
      <c r="B5" s="196"/>
      <c r="C5" s="196"/>
      <c r="D5" s="196"/>
      <c r="E5" s="196"/>
      <c r="F5" s="196"/>
      <c r="G5" s="196"/>
      <c r="H5" s="196"/>
      <c r="I5" s="196"/>
      <c r="J5" s="196"/>
      <c r="L5"/>
    </row>
    <row r="6" spans="1:12" ht="18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L6"/>
    </row>
    <row r="7" spans="1:12" ht="27" customHeight="1" x14ac:dyDescent="0.25">
      <c r="A7" s="46" t="s">
        <v>3</v>
      </c>
      <c r="B7" s="197" t="s">
        <v>95</v>
      </c>
      <c r="C7" s="197"/>
      <c r="D7" s="197"/>
      <c r="E7" s="197"/>
      <c r="F7" s="197"/>
      <c r="G7" s="197"/>
      <c r="H7" s="197"/>
      <c r="I7" s="197"/>
      <c r="J7" s="197"/>
      <c r="L7"/>
    </row>
    <row r="8" spans="1:12" ht="18" x14ac:dyDescent="0.25">
      <c r="A8" s="40"/>
      <c r="B8" s="46"/>
      <c r="C8" s="46"/>
      <c r="D8" s="46"/>
      <c r="E8" s="46"/>
      <c r="F8" s="46"/>
      <c r="G8" s="46"/>
      <c r="H8" s="46"/>
      <c r="I8" s="46"/>
      <c r="J8" s="46"/>
      <c r="L8"/>
    </row>
    <row r="9" spans="1:12" ht="18" customHeight="1" x14ac:dyDescent="0.25">
      <c r="A9" s="198" t="s">
        <v>4</v>
      </c>
      <c r="B9" s="199" t="s">
        <v>5</v>
      </c>
      <c r="C9" s="199"/>
      <c r="D9" s="199" t="s">
        <v>6</v>
      </c>
      <c r="E9" s="199" t="s">
        <v>7</v>
      </c>
      <c r="F9" s="199" t="s">
        <v>8</v>
      </c>
      <c r="G9" s="199" t="s">
        <v>9</v>
      </c>
      <c r="H9" s="199"/>
      <c r="I9" s="199" t="s">
        <v>10</v>
      </c>
      <c r="J9" s="200" t="s">
        <v>57</v>
      </c>
      <c r="K9" s="205" t="s">
        <v>8</v>
      </c>
      <c r="L9"/>
    </row>
    <row r="10" spans="1:12" ht="18" customHeight="1" x14ac:dyDescent="0.25">
      <c r="A10" s="198"/>
      <c r="B10" s="199"/>
      <c r="C10" s="199"/>
      <c r="D10" s="199"/>
      <c r="E10" s="199"/>
      <c r="F10" s="199"/>
      <c r="G10" s="199"/>
      <c r="H10" s="199"/>
      <c r="I10" s="199"/>
      <c r="J10" s="201"/>
      <c r="K10" s="205"/>
      <c r="L10"/>
    </row>
    <row r="11" spans="1:12" ht="18" customHeight="1" x14ac:dyDescent="0.25">
      <c r="A11" s="198"/>
      <c r="B11" s="83"/>
      <c r="C11" s="79"/>
      <c r="D11" s="84"/>
      <c r="E11" s="84"/>
      <c r="F11" s="84"/>
      <c r="G11" s="83"/>
      <c r="H11" s="79"/>
      <c r="I11" s="84"/>
      <c r="J11" s="93"/>
      <c r="K11" s="129"/>
      <c r="L11"/>
    </row>
    <row r="12" spans="1:12" ht="18" customHeight="1" x14ac:dyDescent="0.25">
      <c r="A12" s="198"/>
      <c r="B12" s="83"/>
      <c r="C12" s="79"/>
      <c r="D12" s="84"/>
      <c r="E12" s="84"/>
      <c r="F12" s="84"/>
      <c r="G12" s="83"/>
      <c r="H12" s="79"/>
      <c r="I12" s="84"/>
      <c r="J12" s="93"/>
      <c r="K12" s="129"/>
      <c r="L12"/>
    </row>
    <row r="13" spans="1:12" ht="18" customHeight="1" x14ac:dyDescent="0.25">
      <c r="A13" s="198"/>
      <c r="B13" s="83"/>
      <c r="C13" s="79"/>
      <c r="D13" s="84"/>
      <c r="E13" s="84"/>
      <c r="F13" s="84"/>
      <c r="G13" s="83"/>
      <c r="H13" s="79"/>
      <c r="I13" s="84"/>
      <c r="J13" s="93"/>
      <c r="K13" s="129"/>
      <c r="L13"/>
    </row>
    <row r="14" spans="1:12" ht="18" customHeight="1" x14ac:dyDescent="0.25">
      <c r="A14" s="198"/>
      <c r="B14" s="83"/>
      <c r="C14" s="79"/>
      <c r="D14" s="84"/>
      <c r="E14" s="84"/>
      <c r="F14" s="84"/>
      <c r="G14" s="83"/>
      <c r="H14" s="79"/>
      <c r="I14" s="84"/>
      <c r="J14" s="93"/>
      <c r="K14" s="129"/>
      <c r="L14"/>
    </row>
    <row r="15" spans="1:12" ht="18" customHeight="1" x14ac:dyDescent="0.25">
      <c r="A15" s="198"/>
      <c r="B15" s="83"/>
      <c r="C15" s="79"/>
      <c r="D15" s="84"/>
      <c r="E15" s="84"/>
      <c r="F15" s="84"/>
      <c r="G15" s="83"/>
      <c r="H15" s="79"/>
      <c r="I15" s="84"/>
      <c r="J15" s="93"/>
      <c r="K15" s="129"/>
      <c r="L15"/>
    </row>
    <row r="16" spans="1:12" ht="18" customHeight="1" x14ac:dyDescent="0.25">
      <c r="A16" s="198"/>
      <c r="B16" s="83"/>
      <c r="C16" s="49"/>
      <c r="D16" s="50"/>
      <c r="E16" s="51"/>
      <c r="F16" s="51"/>
      <c r="G16" s="83"/>
      <c r="H16" s="49"/>
      <c r="I16" s="50"/>
      <c r="J16" s="94"/>
      <c r="K16" s="129"/>
      <c r="L16"/>
    </row>
    <row r="17" spans="1:14" ht="18" customHeight="1" x14ac:dyDescent="0.25">
      <c r="A17" s="198"/>
      <c r="B17" s="83"/>
      <c r="C17" s="49"/>
      <c r="D17" s="50"/>
      <c r="E17" s="51"/>
      <c r="F17" s="51"/>
      <c r="G17" s="83"/>
      <c r="H17" s="49"/>
      <c r="I17" s="51"/>
      <c r="J17" s="94"/>
      <c r="K17" s="129"/>
      <c r="L17"/>
    </row>
    <row r="18" spans="1:14" ht="18" customHeight="1" x14ac:dyDescent="0.25">
      <c r="A18" s="198"/>
      <c r="B18" s="83"/>
      <c r="C18" s="49"/>
      <c r="D18" s="50"/>
      <c r="E18" s="51"/>
      <c r="F18" s="51"/>
      <c r="G18" s="83"/>
      <c r="H18" s="49"/>
      <c r="I18" s="51"/>
      <c r="J18" s="94"/>
      <c r="K18" s="129"/>
      <c r="L18"/>
    </row>
    <row r="19" spans="1:14" ht="18" customHeight="1" x14ac:dyDescent="0.25">
      <c r="A19" s="198"/>
      <c r="B19" s="83"/>
      <c r="C19" s="49"/>
      <c r="D19" s="50"/>
      <c r="E19" s="51"/>
      <c r="F19" s="51"/>
      <c r="G19" s="83"/>
      <c r="H19" s="49"/>
      <c r="I19" s="51"/>
      <c r="J19" s="94"/>
      <c r="K19" s="129"/>
      <c r="L19"/>
    </row>
    <row r="20" spans="1:14" ht="18" customHeight="1" x14ac:dyDescent="0.25">
      <c r="A20" s="198"/>
      <c r="B20" s="83"/>
      <c r="C20" s="49"/>
      <c r="D20" s="50"/>
      <c r="E20" s="51"/>
      <c r="F20" s="51"/>
      <c r="G20" s="83"/>
      <c r="H20" s="49"/>
      <c r="I20" s="51"/>
      <c r="J20" s="94"/>
      <c r="K20" s="129"/>
      <c r="L20"/>
    </row>
    <row r="21" spans="1:14" ht="11.25" customHeight="1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46"/>
      <c r="L21"/>
    </row>
    <row r="22" spans="1:14" ht="18" x14ac:dyDescent="0.25">
      <c r="A22" s="54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L22"/>
    </row>
    <row r="23" spans="1:14" ht="15" customHeight="1" x14ac:dyDescent="0.25">
      <c r="A23" s="95" t="s">
        <v>14</v>
      </c>
      <c r="B23" s="206" t="s">
        <v>5</v>
      </c>
      <c r="C23" s="206"/>
      <c r="D23" s="199" t="s">
        <v>9</v>
      </c>
      <c r="E23" s="199"/>
      <c r="F23" s="199" t="s">
        <v>15</v>
      </c>
      <c r="G23" s="199" t="s">
        <v>16</v>
      </c>
      <c r="H23" s="199" t="s">
        <v>17</v>
      </c>
      <c r="I23" s="199" t="s">
        <v>49</v>
      </c>
      <c r="J23" s="199" t="s">
        <v>21</v>
      </c>
      <c r="L23"/>
    </row>
    <row r="24" spans="1:14" ht="56.25" customHeight="1" x14ac:dyDescent="0.25">
      <c r="A24" s="85" t="s">
        <v>72</v>
      </c>
      <c r="B24" s="206"/>
      <c r="C24" s="206"/>
      <c r="D24" s="206"/>
      <c r="E24" s="206"/>
      <c r="F24" s="206"/>
      <c r="G24" s="206"/>
      <c r="H24" s="206"/>
      <c r="I24" s="206"/>
      <c r="J24" s="206"/>
      <c r="L24"/>
    </row>
    <row r="25" spans="1:14" x14ac:dyDescent="0.25">
      <c r="A25" s="139" t="s">
        <v>77</v>
      </c>
      <c r="B25" s="83"/>
      <c r="C25" s="56"/>
      <c r="D25" s="55"/>
      <c r="E25" s="56"/>
      <c r="F25" s="57">
        <f t="shared" ref="F25:F32" si="0">+G25</f>
        <v>0</v>
      </c>
      <c r="G25" s="58"/>
      <c r="H25" s="59">
        <f>D25-B25</f>
        <v>0</v>
      </c>
      <c r="I25" s="73">
        <v>185</v>
      </c>
      <c r="J25" s="75">
        <f>IF(F25="Wrong no. of persons","Wrong no. of persons",+I25*H25*G25)</f>
        <v>0</v>
      </c>
      <c r="L25"/>
      <c r="M25"/>
      <c r="N25"/>
    </row>
    <row r="26" spans="1:14" x14ac:dyDescent="0.25">
      <c r="A26" s="139" t="s">
        <v>77</v>
      </c>
      <c r="B26" s="83"/>
      <c r="C26" s="56"/>
      <c r="D26" s="55"/>
      <c r="E26" s="56"/>
      <c r="F26" s="57">
        <f t="shared" si="0"/>
        <v>0</v>
      </c>
      <c r="G26" s="58"/>
      <c r="H26" s="59">
        <f t="shared" ref="H26:H32" si="1">D26-B26</f>
        <v>0</v>
      </c>
      <c r="I26" s="73">
        <v>185</v>
      </c>
      <c r="J26" s="75">
        <f t="shared" ref="J26:J39" si="2">IF(F26="Wrong no. of persons","Wrong no. of persons",+I26*H26*G26)</f>
        <v>0</v>
      </c>
      <c r="L26"/>
      <c r="M26"/>
      <c r="N26"/>
    </row>
    <row r="27" spans="1:14" x14ac:dyDescent="0.25">
      <c r="A27" s="139" t="s">
        <v>77</v>
      </c>
      <c r="B27" s="83"/>
      <c r="C27" s="56"/>
      <c r="D27" s="55"/>
      <c r="E27" s="56"/>
      <c r="F27" s="57">
        <f t="shared" si="0"/>
        <v>0</v>
      </c>
      <c r="G27" s="58"/>
      <c r="H27" s="59">
        <f t="shared" si="1"/>
        <v>0</v>
      </c>
      <c r="I27" s="73">
        <v>185</v>
      </c>
      <c r="J27" s="75">
        <f t="shared" si="2"/>
        <v>0</v>
      </c>
      <c r="L27"/>
      <c r="M27"/>
      <c r="N27"/>
    </row>
    <row r="28" spans="1:14" x14ac:dyDescent="0.25">
      <c r="A28" s="139" t="s">
        <v>77</v>
      </c>
      <c r="B28" s="83"/>
      <c r="C28" s="56"/>
      <c r="D28" s="55"/>
      <c r="E28" s="56"/>
      <c r="F28" s="57">
        <f t="shared" si="0"/>
        <v>0</v>
      </c>
      <c r="G28" s="58"/>
      <c r="H28" s="59">
        <f t="shared" si="1"/>
        <v>0</v>
      </c>
      <c r="I28" s="73">
        <v>185</v>
      </c>
      <c r="J28" s="75">
        <f t="shared" si="2"/>
        <v>0</v>
      </c>
      <c r="L28"/>
      <c r="M28"/>
      <c r="N28"/>
    </row>
    <row r="29" spans="1:14" x14ac:dyDescent="0.25">
      <c r="A29" s="139" t="s">
        <v>77</v>
      </c>
      <c r="B29" s="83"/>
      <c r="C29" s="56"/>
      <c r="D29" s="55"/>
      <c r="E29" s="56"/>
      <c r="F29" s="57">
        <f t="shared" si="0"/>
        <v>0</v>
      </c>
      <c r="G29" s="58"/>
      <c r="H29" s="59">
        <f t="shared" si="1"/>
        <v>0</v>
      </c>
      <c r="I29" s="73">
        <v>185</v>
      </c>
      <c r="J29" s="75">
        <f t="shared" si="2"/>
        <v>0</v>
      </c>
      <c r="L29"/>
      <c r="M29"/>
      <c r="N29"/>
    </row>
    <row r="30" spans="1:14" x14ac:dyDescent="0.25">
      <c r="A30" s="139" t="s">
        <v>77</v>
      </c>
      <c r="B30" s="83"/>
      <c r="C30" s="56"/>
      <c r="D30" s="55"/>
      <c r="E30" s="56"/>
      <c r="F30" s="57">
        <f t="shared" si="0"/>
        <v>0</v>
      </c>
      <c r="G30" s="58"/>
      <c r="H30" s="59">
        <f t="shared" si="1"/>
        <v>0</v>
      </c>
      <c r="I30" s="73">
        <v>185</v>
      </c>
      <c r="J30" s="75">
        <f t="shared" si="2"/>
        <v>0</v>
      </c>
      <c r="L30"/>
      <c r="M30"/>
      <c r="N30"/>
    </row>
    <row r="31" spans="1:14" x14ac:dyDescent="0.25">
      <c r="A31" s="139" t="s">
        <v>77</v>
      </c>
      <c r="B31" s="83"/>
      <c r="C31" s="56"/>
      <c r="D31" s="55"/>
      <c r="E31" s="56"/>
      <c r="F31" s="57">
        <f t="shared" si="0"/>
        <v>0</v>
      </c>
      <c r="G31" s="58"/>
      <c r="H31" s="59">
        <f t="shared" si="1"/>
        <v>0</v>
      </c>
      <c r="I31" s="73">
        <v>185</v>
      </c>
      <c r="J31" s="75">
        <f t="shared" si="2"/>
        <v>0</v>
      </c>
      <c r="L31"/>
      <c r="M31"/>
      <c r="N31"/>
    </row>
    <row r="32" spans="1:14" ht="15.75" thickBot="1" x14ac:dyDescent="0.3">
      <c r="A32" s="139" t="s">
        <v>77</v>
      </c>
      <c r="B32" s="142"/>
      <c r="C32" s="143"/>
      <c r="D32" s="144"/>
      <c r="E32" s="143"/>
      <c r="F32" s="145">
        <f t="shared" si="0"/>
        <v>0</v>
      </c>
      <c r="G32" s="146"/>
      <c r="H32" s="59">
        <f t="shared" si="1"/>
        <v>0</v>
      </c>
      <c r="I32" s="158">
        <v>185</v>
      </c>
      <c r="J32" s="149">
        <f t="shared" si="2"/>
        <v>0</v>
      </c>
      <c r="L32"/>
      <c r="M32"/>
      <c r="N32"/>
    </row>
    <row r="33" spans="1:15" ht="15.75" thickTop="1" x14ac:dyDescent="0.25">
      <c r="A33" s="140" t="s">
        <v>78</v>
      </c>
      <c r="B33" s="150"/>
      <c r="C33" s="151"/>
      <c r="D33" s="152"/>
      <c r="E33" s="151"/>
      <c r="F33" s="153">
        <f>ROUNDUP(G33/2,0)</f>
        <v>0</v>
      </c>
      <c r="G33" s="154"/>
      <c r="H33" s="155">
        <f>+D33-B33</f>
        <v>0</v>
      </c>
      <c r="I33" s="156">
        <v>150</v>
      </c>
      <c r="J33" s="157">
        <f t="shared" si="2"/>
        <v>0</v>
      </c>
      <c r="L33"/>
      <c r="M33"/>
      <c r="N33"/>
    </row>
    <row r="34" spans="1:15" x14ac:dyDescent="0.25">
      <c r="A34" s="139" t="s">
        <v>78</v>
      </c>
      <c r="B34" s="83"/>
      <c r="C34" s="64"/>
      <c r="D34" s="55"/>
      <c r="E34" s="64"/>
      <c r="F34" s="65">
        <f t="shared" ref="F34:F39" si="3">ROUNDUP(G34/2,0)</f>
        <v>0</v>
      </c>
      <c r="G34" s="66"/>
      <c r="H34" s="59">
        <f t="shared" ref="H34:H39" si="4">+D34-B34</f>
        <v>0</v>
      </c>
      <c r="I34" s="74">
        <v>150</v>
      </c>
      <c r="J34" s="75">
        <f t="shared" si="2"/>
        <v>0</v>
      </c>
      <c r="L34"/>
      <c r="M34"/>
      <c r="N34"/>
    </row>
    <row r="35" spans="1:15" x14ac:dyDescent="0.25">
      <c r="A35" s="139" t="s">
        <v>78</v>
      </c>
      <c r="B35" s="83"/>
      <c r="C35" s="64"/>
      <c r="D35" s="55"/>
      <c r="E35" s="64"/>
      <c r="F35" s="65">
        <f t="shared" si="3"/>
        <v>0</v>
      </c>
      <c r="G35" s="66"/>
      <c r="H35" s="59">
        <f t="shared" si="4"/>
        <v>0</v>
      </c>
      <c r="I35" s="74">
        <v>150</v>
      </c>
      <c r="J35" s="75">
        <f t="shared" si="2"/>
        <v>0</v>
      </c>
      <c r="L35"/>
      <c r="M35"/>
      <c r="N35"/>
    </row>
    <row r="36" spans="1:15" x14ac:dyDescent="0.25">
      <c r="A36" s="139" t="s">
        <v>78</v>
      </c>
      <c r="B36" s="83"/>
      <c r="C36" s="64"/>
      <c r="D36" s="55"/>
      <c r="E36" s="64"/>
      <c r="F36" s="65">
        <f t="shared" si="3"/>
        <v>0</v>
      </c>
      <c r="G36" s="66"/>
      <c r="H36" s="59">
        <f t="shared" si="4"/>
        <v>0</v>
      </c>
      <c r="I36" s="74">
        <v>150</v>
      </c>
      <c r="J36" s="75">
        <f t="shared" si="2"/>
        <v>0</v>
      </c>
      <c r="L36"/>
      <c r="M36"/>
      <c r="N36"/>
    </row>
    <row r="37" spans="1:15" x14ac:dyDescent="0.25">
      <c r="A37" s="139" t="s">
        <v>78</v>
      </c>
      <c r="B37" s="83"/>
      <c r="C37" s="56"/>
      <c r="D37" s="55"/>
      <c r="E37" s="56"/>
      <c r="F37" s="65">
        <f t="shared" si="3"/>
        <v>0</v>
      </c>
      <c r="G37" s="58"/>
      <c r="H37" s="59">
        <f t="shared" si="4"/>
        <v>0</v>
      </c>
      <c r="I37" s="74">
        <v>150</v>
      </c>
      <c r="J37" s="75">
        <f t="shared" si="2"/>
        <v>0</v>
      </c>
      <c r="L37"/>
      <c r="M37"/>
      <c r="N37"/>
    </row>
    <row r="38" spans="1:15" x14ac:dyDescent="0.25">
      <c r="A38" s="139" t="s">
        <v>78</v>
      </c>
      <c r="B38" s="83"/>
      <c r="C38" s="56"/>
      <c r="D38" s="55"/>
      <c r="E38" s="56"/>
      <c r="F38" s="65">
        <f t="shared" si="3"/>
        <v>0</v>
      </c>
      <c r="G38" s="58"/>
      <c r="H38" s="59">
        <f t="shared" si="4"/>
        <v>0</v>
      </c>
      <c r="I38" s="74">
        <v>150</v>
      </c>
      <c r="J38" s="75">
        <f t="shared" si="2"/>
        <v>0</v>
      </c>
      <c r="L38"/>
      <c r="M38"/>
      <c r="N38"/>
    </row>
    <row r="39" spans="1:15" ht="15.75" thickBot="1" x14ac:dyDescent="0.3">
      <c r="A39" s="139" t="s">
        <v>78</v>
      </c>
      <c r="B39" s="142"/>
      <c r="C39" s="143"/>
      <c r="D39" s="144"/>
      <c r="E39" s="143"/>
      <c r="F39" s="145">
        <f t="shared" si="3"/>
        <v>0</v>
      </c>
      <c r="G39" s="146"/>
      <c r="H39" s="147">
        <f t="shared" si="4"/>
        <v>0</v>
      </c>
      <c r="I39" s="148">
        <v>150</v>
      </c>
      <c r="J39" s="149">
        <f t="shared" si="2"/>
        <v>0</v>
      </c>
      <c r="L39"/>
      <c r="M39"/>
      <c r="N39"/>
    </row>
    <row r="40" spans="1:15" ht="15.75" thickTop="1" x14ac:dyDescent="0.25">
      <c r="A40" s="164" t="s">
        <v>79</v>
      </c>
      <c r="B40" s="175"/>
      <c r="C40" s="166"/>
      <c r="D40" s="166"/>
      <c r="E40" s="166"/>
      <c r="F40" s="167"/>
      <c r="G40" s="173"/>
      <c r="H40" s="169"/>
      <c r="I40" s="156">
        <v>100</v>
      </c>
      <c r="J40" s="157">
        <f>G40*I40</f>
        <v>0</v>
      </c>
      <c r="L40"/>
      <c r="M40"/>
      <c r="N40"/>
    </row>
    <row r="41" spans="1:15" x14ac:dyDescent="0.25">
      <c r="A41" s="141" t="s">
        <v>80</v>
      </c>
      <c r="B41" s="176"/>
      <c r="C41" s="165"/>
      <c r="D41" s="165"/>
      <c r="E41" s="165"/>
      <c r="F41" s="168"/>
      <c r="G41" s="174"/>
      <c r="H41" s="170"/>
      <c r="I41" s="73">
        <v>45</v>
      </c>
      <c r="J41" s="75">
        <f>G41*I41</f>
        <v>0</v>
      </c>
      <c r="L41"/>
      <c r="M41"/>
      <c r="N41"/>
    </row>
    <row r="42" spans="1:15" x14ac:dyDescent="0.25">
      <c r="A42" s="161" t="s">
        <v>81</v>
      </c>
      <c r="B42" s="176"/>
      <c r="C42" s="165"/>
      <c r="D42" s="165"/>
      <c r="E42" s="165"/>
      <c r="F42" s="168"/>
      <c r="G42" s="174"/>
      <c r="H42" s="170"/>
      <c r="I42" s="73">
        <v>100</v>
      </c>
      <c r="J42" s="75">
        <f>G42*I42</f>
        <v>0</v>
      </c>
      <c r="L42"/>
      <c r="M42"/>
      <c r="N42"/>
    </row>
    <row r="43" spans="1:15" ht="15" customHeight="1" thickBot="1" x14ac:dyDescent="0.3">
      <c r="A43" s="60"/>
      <c r="B43" s="61"/>
      <c r="C43" s="62"/>
      <c r="D43" s="61"/>
      <c r="E43" s="62"/>
      <c r="F43" s="63"/>
      <c r="G43" s="172"/>
      <c r="H43" s="171"/>
      <c r="I43" s="159"/>
      <c r="J43" s="160"/>
    </row>
    <row r="44" spans="1:15" ht="20.25" customHeight="1" thickTop="1" thickBot="1" x14ac:dyDescent="0.35">
      <c r="A44" s="208"/>
      <c r="B44" s="208"/>
      <c r="C44" s="208"/>
      <c r="D44" s="208"/>
      <c r="E44" s="208"/>
      <c r="F44" s="208"/>
      <c r="G44" s="209" t="s">
        <v>50</v>
      </c>
      <c r="H44" s="210"/>
      <c r="I44" s="211"/>
      <c r="J44" s="138">
        <f>SUM(J25:J42)</f>
        <v>0</v>
      </c>
      <c r="L44" s="135"/>
      <c r="M44" s="136"/>
      <c r="N44" s="136"/>
      <c r="O44" s="137"/>
    </row>
    <row r="45" spans="1:15" ht="6" customHeight="1" x14ac:dyDescent="0.25">
      <c r="A45" s="212"/>
      <c r="B45" s="213"/>
      <c r="C45" s="213"/>
      <c r="D45" s="213"/>
      <c r="E45" s="213"/>
      <c r="F45" s="213"/>
      <c r="G45" s="213"/>
      <c r="H45" s="213"/>
      <c r="I45" s="213"/>
      <c r="J45" s="213"/>
    </row>
    <row r="46" spans="1:15" ht="24.75" customHeight="1" x14ac:dyDescent="0.25">
      <c r="A46" s="214" t="s">
        <v>92</v>
      </c>
      <c r="B46" s="214"/>
      <c r="C46" s="214"/>
      <c r="D46" s="214"/>
      <c r="E46" s="214"/>
      <c r="F46" s="214"/>
      <c r="G46" s="214"/>
      <c r="H46" s="214"/>
      <c r="I46" s="214"/>
      <c r="J46" s="214"/>
    </row>
    <row r="47" spans="1:15" x14ac:dyDescent="0.25">
      <c r="A47" s="162"/>
      <c r="B47" s="40"/>
      <c r="C47" s="40"/>
      <c r="D47" s="40"/>
      <c r="E47" s="40"/>
      <c r="F47" s="40"/>
      <c r="G47" s="40"/>
      <c r="H47" s="40"/>
      <c r="I47" s="40"/>
      <c r="J47" s="40"/>
    </row>
    <row r="48" spans="1:15" ht="22.5" customHeight="1" x14ac:dyDescent="0.25">
      <c r="A48" s="203" t="s">
        <v>82</v>
      </c>
      <c r="B48" s="203"/>
      <c r="C48" s="203"/>
      <c r="D48" s="203"/>
      <c r="E48" s="203"/>
      <c r="F48" s="203"/>
      <c r="G48" s="203"/>
      <c r="H48" s="203"/>
      <c r="I48" s="203"/>
      <c r="J48" s="203"/>
    </row>
    <row r="49" spans="1:10" ht="24.75" customHeight="1" x14ac:dyDescent="0.25">
      <c r="A49" s="204"/>
      <c r="B49" s="204"/>
      <c r="C49" s="204"/>
      <c r="D49" s="204"/>
      <c r="E49" s="40"/>
      <c r="F49" s="40"/>
      <c r="G49" s="40"/>
      <c r="H49" s="40"/>
      <c r="I49" s="40"/>
      <c r="J49" s="40"/>
    </row>
    <row r="50" spans="1:10" ht="56.25" customHeight="1" x14ac:dyDescent="0.25">
      <c r="A50" s="207" t="s">
        <v>62</v>
      </c>
      <c r="B50" s="207"/>
      <c r="C50" s="207"/>
      <c r="D50" s="207"/>
      <c r="E50" s="207"/>
      <c r="F50" s="207"/>
      <c r="G50" s="207"/>
      <c r="H50" s="207"/>
      <c r="I50" s="207"/>
      <c r="J50" s="207"/>
    </row>
    <row r="51" spans="1:10" ht="56.25" hidden="1" customHeight="1" x14ac:dyDescent="0.25">
      <c r="A51" s="127"/>
      <c r="B51" s="27">
        <v>44677</v>
      </c>
      <c r="C51" s="127"/>
      <c r="D51" s="27">
        <v>44678</v>
      </c>
      <c r="E51" s="127"/>
      <c r="F51" s="127"/>
      <c r="G51" s="127"/>
      <c r="H51" s="127"/>
      <c r="I51" s="127"/>
      <c r="J51" s="127"/>
    </row>
    <row r="52" spans="1:10" ht="56.25" hidden="1" customHeight="1" x14ac:dyDescent="0.25">
      <c r="B52" s="27">
        <v>44678</v>
      </c>
      <c r="C52" s="27"/>
      <c r="D52" s="27">
        <f>D51+1</f>
        <v>44679</v>
      </c>
      <c r="E52" s="27"/>
      <c r="F52" s="28"/>
      <c r="H52" s="130"/>
    </row>
    <row r="53" spans="1:10" ht="56.25" hidden="1" customHeight="1" x14ac:dyDescent="0.25">
      <c r="B53" s="27">
        <f>B52+1</f>
        <v>44679</v>
      </c>
      <c r="C53" s="27"/>
      <c r="D53" s="27">
        <f t="shared" ref="D53:D57" si="5">D52+1</f>
        <v>44680</v>
      </c>
      <c r="E53" s="27"/>
      <c r="F53" s="28"/>
      <c r="H53" s="130" t="s">
        <v>72</v>
      </c>
    </row>
    <row r="54" spans="1:10" ht="56.25" hidden="1" customHeight="1" x14ac:dyDescent="0.25">
      <c r="B54" s="27">
        <f t="shared" ref="B54:B58" si="6">B53+1</f>
        <v>44680</v>
      </c>
      <c r="C54" s="27"/>
      <c r="D54" s="27">
        <f t="shared" si="5"/>
        <v>44681</v>
      </c>
      <c r="E54" s="27"/>
    </row>
    <row r="55" spans="1:10" ht="56.25" hidden="1" customHeight="1" x14ac:dyDescent="0.25">
      <c r="B55" s="27">
        <f t="shared" si="6"/>
        <v>44681</v>
      </c>
      <c r="D55" s="27">
        <f t="shared" si="5"/>
        <v>44682</v>
      </c>
    </row>
    <row r="56" spans="1:10" ht="56.25" hidden="1" customHeight="1" x14ac:dyDescent="0.25">
      <c r="B56" s="27">
        <f t="shared" si="6"/>
        <v>44682</v>
      </c>
      <c r="D56" s="27">
        <f t="shared" si="5"/>
        <v>44683</v>
      </c>
    </row>
    <row r="57" spans="1:10" ht="56.25" hidden="1" customHeight="1" x14ac:dyDescent="0.25">
      <c r="B57" s="27">
        <f>B56+1</f>
        <v>44683</v>
      </c>
      <c r="D57" s="27">
        <f t="shared" si="5"/>
        <v>44684</v>
      </c>
    </row>
    <row r="58" spans="1:10" ht="56.25" hidden="1" customHeight="1" x14ac:dyDescent="0.25">
      <c r="B58" s="27">
        <f t="shared" si="6"/>
        <v>44684</v>
      </c>
      <c r="D58" s="27"/>
    </row>
    <row r="59" spans="1:10" ht="56.25" customHeight="1" x14ac:dyDescent="0.25"/>
    <row r="60" spans="1:10" ht="56.25" customHeight="1" x14ac:dyDescent="0.25"/>
  </sheetData>
  <customSheetViews>
    <customSheetView guid="{C5C9F73C-E20C-4CC6-8D87-3EB0F1F0BD68}" zeroValues="0" fitToPage="1" printArea="1">
      <selection activeCell="B11" sqref="B11:B15"/>
      <pageMargins left="0.35972222222222222" right="0.14027777777777778" top="0.25" bottom="0.27013888888888887" header="0.51180555555555551" footer="0.51180555555555551"/>
      <pageSetup paperSize="9" scale="85" firstPageNumber="0" orientation="landscape" horizontalDpi="300" verticalDpi="300" r:id="rId1"/>
      <headerFooter alignWithMargins="0"/>
    </customSheetView>
  </customSheetViews>
  <mergeCells count="28">
    <mergeCell ref="A48:J48"/>
    <mergeCell ref="A49:D49"/>
    <mergeCell ref="K9:K10"/>
    <mergeCell ref="I23:I24"/>
    <mergeCell ref="A50:J50"/>
    <mergeCell ref="J23:J24"/>
    <mergeCell ref="A44:F44"/>
    <mergeCell ref="G44:I44"/>
    <mergeCell ref="B23:C24"/>
    <mergeCell ref="D23:E24"/>
    <mergeCell ref="F23:F24"/>
    <mergeCell ref="G23:G24"/>
    <mergeCell ref="H23:H24"/>
    <mergeCell ref="A45:J45"/>
    <mergeCell ref="A46:J46"/>
    <mergeCell ref="B1:I2"/>
    <mergeCell ref="B3:I3"/>
    <mergeCell ref="A5:J5"/>
    <mergeCell ref="B7:J7"/>
    <mergeCell ref="A9:A20"/>
    <mergeCell ref="B9:C10"/>
    <mergeCell ref="D9:D10"/>
    <mergeCell ref="E9:E10"/>
    <mergeCell ref="F9:F10"/>
    <mergeCell ref="G9:H10"/>
    <mergeCell ref="I9:I10"/>
    <mergeCell ref="J9:J10"/>
    <mergeCell ref="C4:I4"/>
  </mergeCells>
  <dataValidations count="5">
    <dataValidation type="list" operator="equal" allowBlank="1" showInputMessage="1" showErrorMessage="1" sqref="B43">
      <formula1>$B$52:$B$55</formula1>
      <formula2>0</formula2>
    </dataValidation>
    <dataValidation type="list" operator="equal" allowBlank="1" showInputMessage="1" showErrorMessage="1" sqref="A24">
      <formula1>$H$53</formula1>
    </dataValidation>
    <dataValidation type="list" allowBlank="1" showInputMessage="1" showErrorMessage="1" sqref="B11:B20 B25:B42">
      <formula1>$B$51:$B$58</formula1>
    </dataValidation>
    <dataValidation type="list" operator="equal" allowBlank="1" showInputMessage="1" showErrorMessage="1" sqref="D43">
      <formula1>$D$55:$D$57</formula1>
      <formula2>0</formula2>
    </dataValidation>
    <dataValidation type="list" allowBlank="1" showInputMessage="1" showErrorMessage="1" sqref="G11:G20 D25:D42">
      <formula1>$D$51:$D$57</formula1>
    </dataValidation>
  </dataValidations>
  <pageMargins left="0.35972222222222222" right="0.14027777777777778" top="0.25" bottom="0.27013888888888887" header="0.51180555555555551" footer="0.51180555555555551"/>
  <pageSetup paperSize="9" scale="70" firstPageNumber="0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7"/>
  <sheetViews>
    <sheetView showZeros="0" tabSelected="1" workbookViewId="0">
      <selection activeCell="M9" sqref="M9"/>
    </sheetView>
  </sheetViews>
  <sheetFormatPr defaultColWidth="9.140625" defaultRowHeight="15" x14ac:dyDescent="0.25"/>
  <cols>
    <col min="1" max="1" width="15.42578125" style="86" customWidth="1"/>
    <col min="2" max="2" width="12.42578125" customWidth="1"/>
    <col min="4" max="4" width="13.28515625" customWidth="1"/>
    <col min="6" max="6" width="12.140625" customWidth="1"/>
    <col min="8" max="8" width="0" hidden="1" customWidth="1"/>
    <col min="9" max="9" width="18.42578125" hidden="1" customWidth="1"/>
    <col min="10" max="10" width="0" hidden="1" customWidth="1"/>
  </cols>
  <sheetData>
    <row r="1" spans="1:9" x14ac:dyDescent="0.25">
      <c r="A1" s="218"/>
      <c r="B1" s="218"/>
      <c r="C1" s="218"/>
      <c r="D1" s="218"/>
      <c r="E1" s="218"/>
      <c r="F1" s="218"/>
      <c r="G1" s="218"/>
    </row>
    <row r="2" spans="1:9" ht="51" customHeight="1" x14ac:dyDescent="0.25">
      <c r="A2" s="132" t="s">
        <v>3</v>
      </c>
      <c r="B2" s="225" t="str">
        <f>forms!B7</f>
        <v>test</v>
      </c>
      <c r="C2" s="225"/>
      <c r="D2" s="225"/>
      <c r="E2" s="225"/>
      <c r="F2" s="225"/>
      <c r="G2" s="225"/>
    </row>
    <row r="3" spans="1:9" ht="51" customHeight="1" x14ac:dyDescent="0.25">
      <c r="A3" s="134" t="s">
        <v>14</v>
      </c>
      <c r="B3" s="226" t="str">
        <f>forms!A24</f>
        <v>HOTEL RAMADA</v>
      </c>
      <c r="C3" s="227"/>
      <c r="D3" s="227"/>
      <c r="E3" s="227"/>
      <c r="F3" s="227"/>
      <c r="G3" s="228"/>
    </row>
    <row r="4" spans="1:9" x14ac:dyDescent="0.25">
      <c r="A4" s="215" t="s">
        <v>58</v>
      </c>
      <c r="B4" s="219" t="s">
        <v>51</v>
      </c>
      <c r="C4" s="220"/>
      <c r="D4" s="223" t="s">
        <v>52</v>
      </c>
      <c r="E4" s="220"/>
      <c r="F4" s="223" t="s">
        <v>53</v>
      </c>
      <c r="G4" s="220"/>
      <c r="I4" t="str">
        <f>forms!A24</f>
        <v>HOTEL RAMADA</v>
      </c>
    </row>
    <row r="5" spans="1:9" ht="15" customHeight="1" x14ac:dyDescent="0.25">
      <c r="A5" s="216"/>
      <c r="B5" s="221"/>
      <c r="C5" s="222"/>
      <c r="D5" s="224"/>
      <c r="E5" s="222"/>
      <c r="F5" s="224"/>
      <c r="G5" s="222"/>
      <c r="I5">
        <v>22</v>
      </c>
    </row>
    <row r="6" spans="1:9" ht="15" customHeight="1" x14ac:dyDescent="0.25">
      <c r="A6" s="131" t="s">
        <v>93</v>
      </c>
      <c r="B6" s="128"/>
      <c r="C6" s="76">
        <f>IF(B6&gt;0, I5, 0)</f>
        <v>0</v>
      </c>
      <c r="D6" s="128"/>
      <c r="E6" s="76">
        <f>IF(D6&gt;0, I5, 0)</f>
        <v>0</v>
      </c>
      <c r="F6" s="128"/>
      <c r="G6" s="77">
        <f>IF(F6&gt;0, I6, 0)</f>
        <v>0</v>
      </c>
      <c r="I6">
        <v>22</v>
      </c>
    </row>
    <row r="7" spans="1:9" x14ac:dyDescent="0.25">
      <c r="A7" s="131" t="s">
        <v>76</v>
      </c>
      <c r="B7" s="67"/>
      <c r="C7" s="76">
        <f>IF(B7&gt;0, I5, 0)</f>
        <v>0</v>
      </c>
      <c r="D7" s="67"/>
      <c r="E7" s="76">
        <f>IF(D7&gt;0, I5, 0)</f>
        <v>0</v>
      </c>
      <c r="F7" s="67"/>
      <c r="G7" s="77">
        <f>IF(F7&gt;0, I6, 0)</f>
        <v>0</v>
      </c>
    </row>
    <row r="8" spans="1:9" x14ac:dyDescent="0.25">
      <c r="A8" s="131" t="s">
        <v>83</v>
      </c>
      <c r="B8" s="67"/>
      <c r="C8" s="76">
        <f>IF(B8&gt;0, I5, 0)</f>
        <v>0</v>
      </c>
      <c r="D8" s="67"/>
      <c r="E8" s="76">
        <f>IF(D8&gt;0,I5, 0)</f>
        <v>0</v>
      </c>
      <c r="F8" s="67"/>
      <c r="G8" s="77">
        <f>IF(F8&gt;0, I6, 0)</f>
        <v>0</v>
      </c>
    </row>
    <row r="9" spans="1:9" x14ac:dyDescent="0.25">
      <c r="A9" s="131" t="s">
        <v>84</v>
      </c>
      <c r="B9" s="67"/>
      <c r="C9" s="76">
        <f>IF(B9&gt;0, I5, 0)</f>
        <v>0</v>
      </c>
      <c r="D9" s="67"/>
      <c r="E9" s="76">
        <f>IF(D9&gt;0, I5, 0)</f>
        <v>0</v>
      </c>
      <c r="F9" s="67"/>
      <c r="G9" s="77">
        <f>IF(F9&gt;0, I6, 0)</f>
        <v>0</v>
      </c>
    </row>
    <row r="10" spans="1:9" x14ac:dyDescent="0.25">
      <c r="A10" s="131" t="s">
        <v>85</v>
      </c>
      <c r="B10" s="67"/>
      <c r="C10" s="76">
        <f>IF(B10&gt;0, I5, 0)</f>
        <v>0</v>
      </c>
      <c r="D10" s="67"/>
      <c r="E10" s="76">
        <f>IF(D10&gt;0, I5, 0)</f>
        <v>0</v>
      </c>
      <c r="F10" s="67"/>
      <c r="G10" s="77">
        <f>IF(F10&gt;0, I6, 0)</f>
        <v>0</v>
      </c>
    </row>
    <row r="11" spans="1:9" x14ac:dyDescent="0.25">
      <c r="A11" s="131" t="s">
        <v>86</v>
      </c>
      <c r="B11" s="67"/>
      <c r="C11" s="76">
        <f>IF(B11&gt;0, I5, 0)</f>
        <v>0</v>
      </c>
      <c r="D11" s="67"/>
      <c r="E11" s="76">
        <f>IF(D11&gt;0, I5, 0)</f>
        <v>0</v>
      </c>
      <c r="F11" s="67"/>
      <c r="G11" s="77">
        <f>IF(F11&gt;0, I6, 0)</f>
        <v>0</v>
      </c>
    </row>
    <row r="12" spans="1:9" x14ac:dyDescent="0.25">
      <c r="A12" s="131" t="s">
        <v>87</v>
      </c>
      <c r="B12" s="67"/>
      <c r="C12" s="76">
        <f>IF(B12&gt;0, I5, 0)</f>
        <v>0</v>
      </c>
      <c r="D12" s="67"/>
      <c r="E12" s="76">
        <f>IF(D12&gt;0, I5, 0)</f>
        <v>0</v>
      </c>
      <c r="F12" s="67"/>
      <c r="G12" s="77">
        <f>IF(F12&gt;0, I6, 0)</f>
        <v>0</v>
      </c>
    </row>
    <row r="13" spans="1:9" x14ac:dyDescent="0.25">
      <c r="A13" s="131" t="s">
        <v>88</v>
      </c>
      <c r="B13" s="67"/>
      <c r="C13" s="76">
        <f>IF(B13&gt;0, I5, 0)</f>
        <v>0</v>
      </c>
      <c r="D13" s="67"/>
      <c r="E13" s="76">
        <f>IF(D13&gt;0, I5, 0)</f>
        <v>0</v>
      </c>
      <c r="F13" s="67"/>
      <c r="G13" s="77">
        <f>IF(F13&gt;0, I6, 0)</f>
        <v>0</v>
      </c>
    </row>
    <row r="14" spans="1:9" x14ac:dyDescent="0.25">
      <c r="A14" s="87"/>
      <c r="B14" s="88"/>
      <c r="C14" s="89"/>
      <c r="D14" s="88"/>
      <c r="E14" s="89"/>
      <c r="F14" s="88"/>
      <c r="G14" s="90"/>
      <c r="H14" s="91"/>
      <c r="I14" s="92"/>
    </row>
    <row r="15" spans="1:9" ht="25.5" x14ac:dyDescent="0.25">
      <c r="A15" s="217" t="s">
        <v>56</v>
      </c>
      <c r="B15" s="101" t="s">
        <v>59</v>
      </c>
      <c r="C15" s="102">
        <f>SUM(B6:B13)</f>
        <v>0</v>
      </c>
      <c r="D15" s="101" t="s">
        <v>64</v>
      </c>
      <c r="E15" s="102">
        <f>SUM(D6:D13)</f>
        <v>0</v>
      </c>
      <c r="F15" s="101" t="s">
        <v>65</v>
      </c>
      <c r="G15" s="102">
        <f>SUM(F6:F13)</f>
        <v>0</v>
      </c>
      <c r="H15" s="91"/>
      <c r="I15" s="92"/>
    </row>
    <row r="16" spans="1:9" ht="23.25" customHeight="1" x14ac:dyDescent="0.25">
      <c r="A16" s="217"/>
      <c r="B16" s="103" t="s">
        <v>60</v>
      </c>
      <c r="C16" s="104">
        <f>SUM(B6:B13)*I5</f>
        <v>0</v>
      </c>
      <c r="D16" s="103" t="s">
        <v>60</v>
      </c>
      <c r="E16" s="104">
        <f>SUM(D6:D13)*I5</f>
        <v>0</v>
      </c>
      <c r="F16" s="103" t="s">
        <v>60</v>
      </c>
      <c r="G16" s="104">
        <f>SUM(F6:F13)*I6</f>
        <v>0</v>
      </c>
      <c r="H16" s="91"/>
      <c r="I16" s="92"/>
    </row>
    <row r="17" spans="1:9" x14ac:dyDescent="0.25">
      <c r="A17" s="87"/>
      <c r="B17" s="88"/>
      <c r="C17" s="89"/>
      <c r="D17" s="88"/>
      <c r="E17" s="89"/>
      <c r="F17" s="88"/>
      <c r="G17" s="90"/>
      <c r="H17" s="91"/>
      <c r="I17" s="92"/>
    </row>
  </sheetData>
  <sheetProtection algorithmName="SHA-512" hashValue="PELGGlJPO0lPJb2aFSaCgDQtw6MXbLGwBmUhce95X6ZTamph6opUQkowjff3IQcVmNRGr3qnFlZ/9prWz8DbAQ==" saltValue="hCa4sSaL6WzOe1TF+atI9Q==" spinCount="100000" sheet="1" objects="1" scenarios="1"/>
  <mergeCells count="8">
    <mergeCell ref="A4:A5"/>
    <mergeCell ref="A15:A16"/>
    <mergeCell ref="A1:G1"/>
    <mergeCell ref="B4:C5"/>
    <mergeCell ref="D4:E5"/>
    <mergeCell ref="F4:G5"/>
    <mergeCell ref="B2:G2"/>
    <mergeCell ref="B3:G3"/>
  </mergeCells>
  <pageMargins left="0.25" right="0.25" top="0.75" bottom="0.75" header="0.3" footer="0.3"/>
  <pageSetup fitToHeight="0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IV57"/>
  <sheetViews>
    <sheetView showZeros="0" topLeftCell="A16" zoomScale="85" zoomScaleNormal="85" zoomScaleSheetLayoutView="115" workbookViewId="0">
      <selection activeCell="N38" sqref="N38"/>
    </sheetView>
  </sheetViews>
  <sheetFormatPr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8" width="12" style="1" customWidth="1"/>
    <col min="9" max="9" width="13.28515625" style="1" customWidth="1"/>
    <col min="10" max="10" width="7.42578125" style="1" customWidth="1"/>
    <col min="11" max="14" width="9.140625" style="1"/>
    <col min="15" max="15" width="3.140625" style="1" customWidth="1"/>
    <col min="16" max="16" width="3" style="1" customWidth="1"/>
    <col min="17" max="16384" width="9.140625" style="1"/>
  </cols>
  <sheetData>
    <row r="1" spans="2:256" ht="15" customHeight="1" x14ac:dyDescent="0.25">
      <c r="B1" s="242" t="s">
        <v>37</v>
      </c>
      <c r="C1" s="243"/>
      <c r="D1" s="243"/>
      <c r="E1" s="243"/>
      <c r="F1" s="243"/>
      <c r="G1" s="243"/>
      <c r="H1" s="243"/>
      <c r="I1" s="243"/>
      <c r="J1" s="244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2:256" ht="15.75" customHeight="1" x14ac:dyDescent="0.25">
      <c r="B2" s="245"/>
      <c r="C2" s="246"/>
      <c r="D2" s="246"/>
      <c r="E2" s="246"/>
      <c r="F2" s="246"/>
      <c r="G2" s="246"/>
      <c r="H2" s="246"/>
      <c r="I2" s="246"/>
      <c r="J2" s="247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2:256" ht="15.75" x14ac:dyDescent="0.25">
      <c r="B3" s="109" t="s">
        <v>44</v>
      </c>
      <c r="C3" s="41"/>
      <c r="D3" s="41"/>
      <c r="E3" s="44"/>
      <c r="F3" s="119" t="s">
        <v>29</v>
      </c>
      <c r="G3" s="130" t="s">
        <v>67</v>
      </c>
      <c r="H3" s="31"/>
      <c r="I3" s="44"/>
      <c r="J3" s="1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2:256" ht="15.75" x14ac:dyDescent="0.25">
      <c r="B4" s="109" t="s">
        <v>45</v>
      </c>
      <c r="C4" s="41"/>
      <c r="D4" s="41"/>
      <c r="E4" s="44"/>
      <c r="F4" s="117"/>
      <c r="G4" s="249" t="s">
        <v>68</v>
      </c>
      <c r="H4" s="249"/>
      <c r="I4" s="249"/>
      <c r="J4" s="11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2:256" ht="15" customHeight="1" x14ac:dyDescent="0.25">
      <c r="B5" s="109" t="s">
        <v>30</v>
      </c>
      <c r="C5" s="41"/>
      <c r="D5" s="41"/>
      <c r="E5" s="44"/>
      <c r="F5" s="117"/>
      <c r="G5" s="44" t="s">
        <v>31</v>
      </c>
      <c r="H5" s="31"/>
      <c r="I5" s="78"/>
      <c r="J5" s="11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2:256" s="29" customFormat="1" ht="15.75" x14ac:dyDescent="0.25">
      <c r="B6" s="240" t="s">
        <v>71</v>
      </c>
      <c r="C6" s="241"/>
      <c r="D6" s="241"/>
      <c r="E6" s="22"/>
      <c r="F6" s="118" t="s">
        <v>34</v>
      </c>
      <c r="G6" s="130" t="s">
        <v>69</v>
      </c>
      <c r="H6" s="22"/>
      <c r="I6" s="45"/>
      <c r="J6" s="112"/>
    </row>
    <row r="7" spans="2:256" ht="15" customHeight="1" x14ac:dyDescent="0.25">
      <c r="B7" s="240" t="s">
        <v>48</v>
      </c>
      <c r="C7" s="241"/>
      <c r="D7" s="241"/>
      <c r="E7" s="44"/>
      <c r="F7" s="119" t="s">
        <v>55</v>
      </c>
      <c r="G7" s="130" t="s">
        <v>70</v>
      </c>
      <c r="H7" s="31"/>
      <c r="I7" s="44"/>
      <c r="J7" s="113"/>
      <c r="K7"/>
    </row>
    <row r="8" spans="2:256" ht="15.75" x14ac:dyDescent="0.25">
      <c r="B8" s="109" t="s">
        <v>66</v>
      </c>
      <c r="C8" s="41"/>
      <c r="D8" s="41"/>
      <c r="E8" s="44"/>
      <c r="F8" s="41" t="s">
        <v>94</v>
      </c>
      <c r="G8" s="31"/>
      <c r="H8" s="44"/>
      <c r="I8" s="44"/>
      <c r="J8" s="114"/>
      <c r="K8"/>
    </row>
    <row r="9" spans="2:256" ht="15.75" x14ac:dyDescent="0.25">
      <c r="B9" s="133"/>
      <c r="C9" s="115"/>
      <c r="D9" s="115"/>
      <c r="E9" s="116"/>
      <c r="F9" s="250"/>
      <c r="G9" s="250"/>
      <c r="H9" s="250"/>
      <c r="I9" s="250"/>
      <c r="J9" s="251"/>
      <c r="K9"/>
    </row>
    <row r="10" spans="2:256" ht="15.75" x14ac:dyDescent="0.25">
      <c r="C10" s="41"/>
      <c r="D10" s="41"/>
      <c r="E10" s="43"/>
      <c r="F10" s="68"/>
      <c r="G10" s="41"/>
      <c r="H10" s="41"/>
      <c r="I10" s="41"/>
      <c r="J10" s="41"/>
      <c r="K10"/>
    </row>
    <row r="11" spans="2:256" ht="26.25" x14ac:dyDescent="0.4">
      <c r="B11" s="248" t="s">
        <v>90</v>
      </c>
      <c r="C11" s="248"/>
      <c r="D11" s="248"/>
      <c r="E11" s="248"/>
      <c r="F11" s="248"/>
      <c r="G11" s="248"/>
      <c r="H11" s="248"/>
      <c r="I11" s="248"/>
      <c r="J11" s="248"/>
      <c r="K11"/>
    </row>
    <row r="12" spans="2:256" ht="26.1" customHeight="1" x14ac:dyDescent="0.4">
      <c r="B12" s="195" t="s">
        <v>91</v>
      </c>
      <c r="C12" s="195"/>
      <c r="D12" s="195"/>
      <c r="E12" s="195"/>
      <c r="F12" s="195"/>
      <c r="G12" s="195"/>
      <c r="H12" s="195"/>
      <c r="I12" s="195"/>
      <c r="J12" s="195"/>
      <c r="K12" s="30"/>
    </row>
    <row r="13" spans="2:256" ht="12.75" customHeight="1" x14ac:dyDescent="0.25">
      <c r="B13" s="46"/>
      <c r="C13" s="46"/>
      <c r="D13" s="46"/>
      <c r="E13" s="46"/>
      <c r="F13" s="46"/>
      <c r="G13" s="46"/>
      <c r="H13" s="46"/>
      <c r="I13" s="46"/>
      <c r="J13" s="46"/>
    </row>
    <row r="14" spans="2:256" ht="24.75" customHeight="1" x14ac:dyDescent="0.25">
      <c r="B14" s="125" t="s">
        <v>63</v>
      </c>
      <c r="C14" s="229"/>
      <c r="D14" s="230"/>
      <c r="E14" s="126"/>
      <c r="F14" s="124" t="s">
        <v>32</v>
      </c>
      <c r="G14" s="236"/>
      <c r="H14" s="236"/>
      <c r="I14" s="236"/>
      <c r="J14" s="236"/>
    </row>
    <row r="15" spans="2:256" ht="20.25" x14ac:dyDescent="0.3">
      <c r="B15" s="71"/>
      <c r="C15" s="81"/>
      <c r="D15" s="81"/>
      <c r="E15" s="71"/>
      <c r="F15" s="122"/>
      <c r="G15" s="82"/>
      <c r="H15" s="82"/>
      <c r="I15" s="82"/>
    </row>
    <row r="16" spans="2:256" ht="20.25" x14ac:dyDescent="0.3">
      <c r="B16" s="123" t="s">
        <v>33</v>
      </c>
      <c r="C16" s="235" t="str">
        <f>+forms!B7</f>
        <v>test</v>
      </c>
      <c r="D16" s="235"/>
      <c r="E16" s="235"/>
      <c r="F16" s="235"/>
      <c r="G16" s="235"/>
      <c r="H16" s="235"/>
      <c r="I16" s="235"/>
      <c r="J16" s="235"/>
    </row>
    <row r="17" spans="2:10" ht="20.25" x14ac:dyDescent="0.3">
      <c r="B17" s="69"/>
      <c r="C17" s="237"/>
      <c r="D17" s="237"/>
      <c r="E17" s="237"/>
      <c r="F17" s="237"/>
      <c r="G17" s="237"/>
      <c r="H17" s="237"/>
      <c r="I17" s="237"/>
      <c r="J17" s="237"/>
    </row>
    <row r="18" spans="2:10" ht="20.25" x14ac:dyDescent="0.3">
      <c r="B18" s="69"/>
      <c r="C18" s="237"/>
      <c r="D18" s="237"/>
      <c r="E18" s="237"/>
      <c r="F18" s="237"/>
      <c r="G18" s="237"/>
      <c r="H18" s="237"/>
      <c r="I18" s="237"/>
      <c r="J18" s="237"/>
    </row>
    <row r="19" spans="2:10" ht="20.25" x14ac:dyDescent="0.3">
      <c r="B19" s="40"/>
      <c r="C19" s="238"/>
      <c r="D19" s="238"/>
      <c r="E19" s="238"/>
      <c r="F19" s="238"/>
      <c r="G19" s="238"/>
      <c r="H19" s="238"/>
      <c r="I19" s="238"/>
      <c r="J19" s="238"/>
    </row>
    <row r="20" spans="2:10" ht="20.25" customHeight="1" x14ac:dyDescent="0.25">
      <c r="B20" s="231" t="s">
        <v>13</v>
      </c>
      <c r="C20" s="232"/>
      <c r="D20" s="232"/>
      <c r="E20" s="232"/>
      <c r="F20" s="232"/>
      <c r="G20" s="232"/>
      <c r="H20" s="232"/>
      <c r="I20" s="232"/>
      <c r="J20" s="233"/>
    </row>
    <row r="21" spans="2:10" ht="18" customHeight="1" x14ac:dyDescent="0.35">
      <c r="B21" s="120" t="s">
        <v>14</v>
      </c>
      <c r="C21" s="239" t="s">
        <v>5</v>
      </c>
      <c r="D21" s="239" t="s">
        <v>9</v>
      </c>
      <c r="E21" s="239" t="s">
        <v>46</v>
      </c>
      <c r="F21" s="239" t="s">
        <v>47</v>
      </c>
      <c r="G21" s="239" t="s">
        <v>17</v>
      </c>
      <c r="H21" s="239" t="s">
        <v>49</v>
      </c>
      <c r="I21" s="234" t="s">
        <v>21</v>
      </c>
      <c r="J21" s="234"/>
    </row>
    <row r="22" spans="2:10" ht="20.25" customHeight="1" x14ac:dyDescent="0.25">
      <c r="B22" s="121" t="str">
        <f>+forms!A24</f>
        <v>HOTEL RAMADA</v>
      </c>
      <c r="C22" s="239"/>
      <c r="D22" s="239"/>
      <c r="E22" s="239"/>
      <c r="F22" s="239"/>
      <c r="G22" s="239"/>
      <c r="H22" s="239"/>
      <c r="I22" s="234"/>
      <c r="J22" s="234"/>
    </row>
    <row r="23" spans="2:10" ht="15.95" customHeight="1" x14ac:dyDescent="0.25">
      <c r="B23" s="96" t="s">
        <v>22</v>
      </c>
      <c r="C23" s="97">
        <f>+forms!B25</f>
        <v>0</v>
      </c>
      <c r="D23" s="97">
        <f>+forms!D25</f>
        <v>0</v>
      </c>
      <c r="E23" s="98">
        <f>+forms!F25</f>
        <v>0</v>
      </c>
      <c r="F23" s="98">
        <f>+forms!G25</f>
        <v>0</v>
      </c>
      <c r="G23" s="99">
        <f>+forms!H25</f>
        <v>0</v>
      </c>
      <c r="H23" s="100">
        <f>+forms!I25</f>
        <v>185</v>
      </c>
      <c r="I23" s="262">
        <f>H23*G23*F23</f>
        <v>0</v>
      </c>
      <c r="J23" s="262"/>
    </row>
    <row r="24" spans="2:10" ht="15.95" customHeight="1" x14ac:dyDescent="0.25">
      <c r="B24" s="96" t="s">
        <v>22</v>
      </c>
      <c r="C24" s="97">
        <f>+forms!B26</f>
        <v>0</v>
      </c>
      <c r="D24" s="97">
        <f>+forms!D26</f>
        <v>0</v>
      </c>
      <c r="E24" s="98">
        <f>+forms!F26</f>
        <v>0</v>
      </c>
      <c r="F24" s="98">
        <f>+forms!G26</f>
        <v>0</v>
      </c>
      <c r="G24" s="99">
        <f>+forms!H26</f>
        <v>0</v>
      </c>
      <c r="H24" s="100">
        <f>+forms!I26</f>
        <v>185</v>
      </c>
      <c r="I24" s="262">
        <f t="shared" ref="I24:I37" si="0">H24*G24*F24</f>
        <v>0</v>
      </c>
      <c r="J24" s="262"/>
    </row>
    <row r="25" spans="2:10" ht="15.95" customHeight="1" x14ac:dyDescent="0.25">
      <c r="B25" s="96" t="s">
        <v>22</v>
      </c>
      <c r="C25" s="97">
        <f>+forms!B27</f>
        <v>0</v>
      </c>
      <c r="D25" s="97">
        <f>+forms!D27</f>
        <v>0</v>
      </c>
      <c r="E25" s="98">
        <f>+forms!F27</f>
        <v>0</v>
      </c>
      <c r="F25" s="98">
        <f>+forms!G27</f>
        <v>0</v>
      </c>
      <c r="G25" s="99">
        <f>+forms!H27</f>
        <v>0</v>
      </c>
      <c r="H25" s="100">
        <f>+forms!I27</f>
        <v>185</v>
      </c>
      <c r="I25" s="262">
        <f t="shared" si="0"/>
        <v>0</v>
      </c>
      <c r="J25" s="262"/>
    </row>
    <row r="26" spans="2:10" ht="15.95" customHeight="1" x14ac:dyDescent="0.25">
      <c r="B26" s="96" t="s">
        <v>22</v>
      </c>
      <c r="C26" s="97">
        <f>+forms!B28</f>
        <v>0</v>
      </c>
      <c r="D26" s="97">
        <f>+forms!D28</f>
        <v>0</v>
      </c>
      <c r="E26" s="98">
        <f>+forms!F28</f>
        <v>0</v>
      </c>
      <c r="F26" s="98">
        <f>+forms!G28</f>
        <v>0</v>
      </c>
      <c r="G26" s="99">
        <f>+forms!H28</f>
        <v>0</v>
      </c>
      <c r="H26" s="100">
        <f>+forms!I28</f>
        <v>185</v>
      </c>
      <c r="I26" s="262">
        <f t="shared" si="0"/>
        <v>0</v>
      </c>
      <c r="J26" s="262"/>
    </row>
    <row r="27" spans="2:10" ht="15.95" customHeight="1" x14ac:dyDescent="0.25">
      <c r="B27" s="96" t="s">
        <v>22</v>
      </c>
      <c r="C27" s="97">
        <f>+forms!B29</f>
        <v>0</v>
      </c>
      <c r="D27" s="97">
        <f>+forms!D29</f>
        <v>0</v>
      </c>
      <c r="E27" s="98">
        <f>+forms!F29</f>
        <v>0</v>
      </c>
      <c r="F27" s="98">
        <f>+forms!G29</f>
        <v>0</v>
      </c>
      <c r="G27" s="99">
        <f>+forms!H29</f>
        <v>0</v>
      </c>
      <c r="H27" s="100">
        <f>+forms!I29</f>
        <v>185</v>
      </c>
      <c r="I27" s="262">
        <f t="shared" si="0"/>
        <v>0</v>
      </c>
      <c r="J27" s="262"/>
    </row>
    <row r="28" spans="2:10" ht="15.95" customHeight="1" x14ac:dyDescent="0.25">
      <c r="B28" s="96" t="s">
        <v>22</v>
      </c>
      <c r="C28" s="97">
        <f>+forms!B30</f>
        <v>0</v>
      </c>
      <c r="D28" s="97">
        <f>+forms!D30</f>
        <v>0</v>
      </c>
      <c r="E28" s="98">
        <f>+forms!F30</f>
        <v>0</v>
      </c>
      <c r="F28" s="98">
        <f>+forms!G30</f>
        <v>0</v>
      </c>
      <c r="G28" s="99">
        <f>+forms!H30</f>
        <v>0</v>
      </c>
      <c r="H28" s="100">
        <f>+forms!I30</f>
        <v>185</v>
      </c>
      <c r="I28" s="265">
        <f t="shared" si="0"/>
        <v>0</v>
      </c>
      <c r="J28" s="265"/>
    </row>
    <row r="29" spans="2:10" ht="15.95" customHeight="1" x14ac:dyDescent="0.25">
      <c r="B29" s="96" t="s">
        <v>22</v>
      </c>
      <c r="C29" s="97">
        <f>+forms!B31</f>
        <v>0</v>
      </c>
      <c r="D29" s="97">
        <f>+forms!D31</f>
        <v>0</v>
      </c>
      <c r="E29" s="98">
        <f>+forms!F31</f>
        <v>0</v>
      </c>
      <c r="F29" s="98">
        <f>+forms!G31</f>
        <v>0</v>
      </c>
      <c r="G29" s="99">
        <f>+forms!H31</f>
        <v>0</v>
      </c>
      <c r="H29" s="100">
        <f>+forms!I31</f>
        <v>185</v>
      </c>
      <c r="I29" s="262">
        <f t="shared" si="0"/>
        <v>0</v>
      </c>
      <c r="J29" s="262"/>
    </row>
    <row r="30" spans="2:10" ht="15.95" customHeight="1" x14ac:dyDescent="0.25">
      <c r="B30" s="96" t="s">
        <v>22</v>
      </c>
      <c r="C30" s="97">
        <f>+forms!B32</f>
        <v>0</v>
      </c>
      <c r="D30" s="97">
        <f>+forms!D32</f>
        <v>0</v>
      </c>
      <c r="E30" s="98">
        <f>+forms!F32</f>
        <v>0</v>
      </c>
      <c r="F30" s="98">
        <f>+forms!G32</f>
        <v>0</v>
      </c>
      <c r="G30" s="99">
        <f>+forms!H32</f>
        <v>0</v>
      </c>
      <c r="H30" s="100">
        <f>+forms!I32</f>
        <v>185</v>
      </c>
      <c r="I30" s="262">
        <f t="shared" si="0"/>
        <v>0</v>
      </c>
      <c r="J30" s="262"/>
    </row>
    <row r="31" spans="2:10" ht="15.95" customHeight="1" x14ac:dyDescent="0.25">
      <c r="B31" s="96" t="s">
        <v>23</v>
      </c>
      <c r="C31" s="97">
        <f>+forms!B33</f>
        <v>0</v>
      </c>
      <c r="D31" s="97">
        <f>+forms!D33</f>
        <v>0</v>
      </c>
      <c r="E31" s="98">
        <f>+forms!F33</f>
        <v>0</v>
      </c>
      <c r="F31" s="98">
        <f>+forms!G33</f>
        <v>0</v>
      </c>
      <c r="G31" s="99">
        <f>+forms!H33</f>
        <v>0</v>
      </c>
      <c r="H31" s="100">
        <f>+forms!I33</f>
        <v>150</v>
      </c>
      <c r="I31" s="262">
        <f t="shared" si="0"/>
        <v>0</v>
      </c>
      <c r="J31" s="262"/>
    </row>
    <row r="32" spans="2:10" ht="15.95" customHeight="1" x14ac:dyDescent="0.25">
      <c r="B32" s="96" t="s">
        <v>23</v>
      </c>
      <c r="C32" s="97">
        <f>+forms!B34</f>
        <v>0</v>
      </c>
      <c r="D32" s="97">
        <f>+forms!D34</f>
        <v>0</v>
      </c>
      <c r="E32" s="98">
        <f>+forms!F34</f>
        <v>0</v>
      </c>
      <c r="F32" s="98">
        <f>+forms!G34</f>
        <v>0</v>
      </c>
      <c r="G32" s="99">
        <f>+forms!H34</f>
        <v>0</v>
      </c>
      <c r="H32" s="100">
        <f>+forms!I34</f>
        <v>150</v>
      </c>
      <c r="I32" s="262">
        <f t="shared" si="0"/>
        <v>0</v>
      </c>
      <c r="J32" s="262"/>
    </row>
    <row r="33" spans="2:10" ht="15.95" customHeight="1" x14ac:dyDescent="0.25">
      <c r="B33" s="96" t="s">
        <v>23</v>
      </c>
      <c r="C33" s="97">
        <f>+forms!B35</f>
        <v>0</v>
      </c>
      <c r="D33" s="97">
        <f>+forms!D35</f>
        <v>0</v>
      </c>
      <c r="E33" s="98">
        <f>+forms!F35</f>
        <v>0</v>
      </c>
      <c r="F33" s="98">
        <f>+forms!G35</f>
        <v>0</v>
      </c>
      <c r="G33" s="99">
        <f>+forms!H35</f>
        <v>0</v>
      </c>
      <c r="H33" s="100">
        <f>+forms!I35</f>
        <v>150</v>
      </c>
      <c r="I33" s="262">
        <f t="shared" si="0"/>
        <v>0</v>
      </c>
      <c r="J33" s="262"/>
    </row>
    <row r="34" spans="2:10" ht="15.95" customHeight="1" x14ac:dyDescent="0.25">
      <c r="B34" s="96" t="s">
        <v>23</v>
      </c>
      <c r="C34" s="97">
        <f>+forms!B36</f>
        <v>0</v>
      </c>
      <c r="D34" s="97">
        <f>+forms!D36</f>
        <v>0</v>
      </c>
      <c r="E34" s="98">
        <f>+forms!F36</f>
        <v>0</v>
      </c>
      <c r="F34" s="98">
        <f>+forms!G36</f>
        <v>0</v>
      </c>
      <c r="G34" s="99">
        <f>+forms!H36</f>
        <v>0</v>
      </c>
      <c r="H34" s="100">
        <f>+forms!I36</f>
        <v>150</v>
      </c>
      <c r="I34" s="262">
        <f t="shared" si="0"/>
        <v>0</v>
      </c>
      <c r="J34" s="262"/>
    </row>
    <row r="35" spans="2:10" ht="15.95" customHeight="1" x14ac:dyDescent="0.25">
      <c r="B35" s="96" t="s">
        <v>23</v>
      </c>
      <c r="C35" s="97">
        <f>+forms!B37</f>
        <v>0</v>
      </c>
      <c r="D35" s="97">
        <f>+forms!D37</f>
        <v>0</v>
      </c>
      <c r="E35" s="98">
        <f>+forms!F37</f>
        <v>0</v>
      </c>
      <c r="F35" s="98">
        <f>+forms!G37</f>
        <v>0</v>
      </c>
      <c r="G35" s="99">
        <f>+forms!H37</f>
        <v>0</v>
      </c>
      <c r="H35" s="100">
        <f>+forms!I37</f>
        <v>150</v>
      </c>
      <c r="I35" s="262">
        <f t="shared" si="0"/>
        <v>0</v>
      </c>
      <c r="J35" s="262"/>
    </row>
    <row r="36" spans="2:10" ht="15.95" customHeight="1" x14ac:dyDescent="0.25">
      <c r="B36" s="96" t="s">
        <v>23</v>
      </c>
      <c r="C36" s="97">
        <f>+forms!B38</f>
        <v>0</v>
      </c>
      <c r="D36" s="97">
        <f>+forms!D38</f>
        <v>0</v>
      </c>
      <c r="E36" s="98">
        <f>+forms!F38</f>
        <v>0</v>
      </c>
      <c r="F36" s="98">
        <f>+forms!G38</f>
        <v>0</v>
      </c>
      <c r="G36" s="99">
        <f>+forms!H38</f>
        <v>0</v>
      </c>
      <c r="H36" s="100">
        <f>+forms!I38</f>
        <v>150</v>
      </c>
      <c r="I36" s="262">
        <f t="shared" si="0"/>
        <v>0</v>
      </c>
      <c r="J36" s="262"/>
    </row>
    <row r="37" spans="2:10" ht="15.95" customHeight="1" x14ac:dyDescent="0.25">
      <c r="B37" s="96" t="s">
        <v>23</v>
      </c>
      <c r="C37" s="97">
        <f>+forms!B39</f>
        <v>0</v>
      </c>
      <c r="D37" s="97">
        <f>+forms!D39</f>
        <v>0</v>
      </c>
      <c r="E37" s="98">
        <f>+forms!F39</f>
        <v>0</v>
      </c>
      <c r="F37" s="98">
        <f>+forms!G39</f>
        <v>0</v>
      </c>
      <c r="G37" s="99">
        <f>+forms!H39</f>
        <v>0</v>
      </c>
      <c r="H37" s="100">
        <f>+forms!I39</f>
        <v>150</v>
      </c>
      <c r="I37" s="262">
        <f t="shared" si="0"/>
        <v>0</v>
      </c>
      <c r="J37" s="262"/>
    </row>
    <row r="38" spans="2:10" ht="15.95" customHeight="1" x14ac:dyDescent="0.25">
      <c r="B38" s="163" t="s">
        <v>79</v>
      </c>
      <c r="C38" s="97">
        <f>+forms!B40</f>
        <v>0</v>
      </c>
      <c r="D38" s="97">
        <f>+forms!D40</f>
        <v>0</v>
      </c>
      <c r="E38" s="98">
        <f>+forms!F40</f>
        <v>0</v>
      </c>
      <c r="F38" s="98">
        <f>+forms!G40</f>
        <v>0</v>
      </c>
      <c r="G38" s="99">
        <f>+forms!H40</f>
        <v>0</v>
      </c>
      <c r="H38" s="100">
        <f>+forms!I40</f>
        <v>100</v>
      </c>
      <c r="I38" s="262">
        <f>forms!I40*forms!G40</f>
        <v>0</v>
      </c>
      <c r="J38" s="262"/>
    </row>
    <row r="39" spans="2:10" ht="15.95" customHeight="1" x14ac:dyDescent="0.25">
      <c r="B39" s="163" t="s">
        <v>89</v>
      </c>
      <c r="C39" s="97">
        <f>+forms!B41</f>
        <v>0</v>
      </c>
      <c r="D39" s="97">
        <f>+forms!D41</f>
        <v>0</v>
      </c>
      <c r="E39" s="98">
        <f>+forms!F41</f>
        <v>0</v>
      </c>
      <c r="F39" s="98">
        <f>+forms!G41</f>
        <v>0</v>
      </c>
      <c r="G39" s="99">
        <f>+forms!H41</f>
        <v>0</v>
      </c>
      <c r="H39" s="100">
        <f>+forms!I41</f>
        <v>45</v>
      </c>
      <c r="I39" s="262">
        <f>forms!I41*forms!G41</f>
        <v>0</v>
      </c>
      <c r="J39" s="262"/>
    </row>
    <row r="40" spans="2:10" ht="15.95" customHeight="1" x14ac:dyDescent="0.25">
      <c r="B40" s="163" t="s">
        <v>81</v>
      </c>
      <c r="C40" s="97">
        <f>+forms!B42</f>
        <v>0</v>
      </c>
      <c r="D40" s="97">
        <f>+forms!D42</f>
        <v>0</v>
      </c>
      <c r="E40" s="98">
        <f>+forms!F42</f>
        <v>0</v>
      </c>
      <c r="F40" s="98">
        <f>+forms!G42</f>
        <v>0</v>
      </c>
      <c r="G40" s="99">
        <f>+forms!H42</f>
        <v>0</v>
      </c>
      <c r="H40" s="100">
        <f>+forms!I42</f>
        <v>100</v>
      </c>
      <c r="I40" s="262">
        <f>forms!I42*forms!G42</f>
        <v>0</v>
      </c>
      <c r="J40" s="262"/>
    </row>
    <row r="41" spans="2:10" ht="15.95" customHeight="1" x14ac:dyDescent="0.3">
      <c r="B41" s="40"/>
      <c r="C41" s="69"/>
      <c r="D41" s="80"/>
      <c r="E41" s="80"/>
      <c r="F41" s="80"/>
      <c r="G41" s="263" t="s">
        <v>21</v>
      </c>
      <c r="H41" s="263"/>
      <c r="I41" s="263">
        <f>SUM(I23:I40)</f>
        <v>0</v>
      </c>
      <c r="J41" s="263"/>
    </row>
    <row r="42" spans="2:10" ht="15.95" customHeight="1" x14ac:dyDescent="0.3">
      <c r="B42" s="40"/>
      <c r="C42" s="69"/>
      <c r="D42" s="80"/>
      <c r="E42" s="80"/>
      <c r="F42" s="80"/>
      <c r="G42" s="263"/>
      <c r="H42" s="263"/>
      <c r="I42" s="263"/>
      <c r="J42" s="263"/>
    </row>
    <row r="43" spans="2:10" ht="15.95" customHeight="1" x14ac:dyDescent="0.3">
      <c r="B43" s="70" t="s">
        <v>43</v>
      </c>
      <c r="C43" s="69"/>
      <c r="D43" s="80"/>
      <c r="E43" s="80"/>
      <c r="F43" s="80"/>
      <c r="G43" s="105"/>
      <c r="H43" s="105"/>
      <c r="I43" s="105"/>
      <c r="J43" s="80"/>
    </row>
    <row r="44" spans="2:10" ht="15.95" customHeight="1" x14ac:dyDescent="0.3">
      <c r="B44" s="40"/>
      <c r="C44" s="69"/>
      <c r="D44" s="80"/>
      <c r="E44" s="80"/>
      <c r="F44" s="80"/>
      <c r="G44" s="80"/>
      <c r="H44" s="80"/>
      <c r="I44" s="80"/>
      <c r="J44" s="80"/>
    </row>
    <row r="45" spans="2:10" ht="15.95" customHeight="1" x14ac:dyDescent="0.25">
      <c r="B45" s="264" t="s">
        <v>61</v>
      </c>
      <c r="C45" s="264"/>
      <c r="D45" s="264"/>
      <c r="E45" s="264"/>
      <c r="F45" s="264"/>
      <c r="G45" s="264"/>
      <c r="H45" s="264"/>
      <c r="I45" s="264"/>
      <c r="J45" s="264"/>
    </row>
    <row r="46" spans="2:10" ht="15.95" customHeight="1" x14ac:dyDescent="0.25">
      <c r="B46" s="261" t="s">
        <v>51</v>
      </c>
      <c r="C46" s="261"/>
      <c r="D46" s="261" t="s">
        <v>52</v>
      </c>
      <c r="E46" s="261"/>
      <c r="F46" s="261" t="s">
        <v>53</v>
      </c>
      <c r="G46" s="261"/>
      <c r="H46" s="253" t="s">
        <v>21</v>
      </c>
      <c r="I46" s="253"/>
      <c r="J46" s="253"/>
    </row>
    <row r="47" spans="2:10" ht="15.95" customHeight="1" x14ac:dyDescent="0.25">
      <c r="B47" s="261"/>
      <c r="C47" s="261"/>
      <c r="D47" s="261"/>
      <c r="E47" s="261"/>
      <c r="F47" s="261"/>
      <c r="G47" s="261"/>
      <c r="H47" s="253"/>
      <c r="I47" s="253"/>
      <c r="J47" s="253"/>
    </row>
    <row r="48" spans="2:10" ht="15.95" customHeight="1" x14ac:dyDescent="0.25">
      <c r="B48" s="108">
        <f>+meals!C15</f>
        <v>0</v>
      </c>
      <c r="C48" s="106">
        <f>+meals!C16</f>
        <v>0</v>
      </c>
      <c r="D48" s="107">
        <f>+meals!E15</f>
        <v>0</v>
      </c>
      <c r="E48" s="107">
        <f>+meals!E16</f>
        <v>0</v>
      </c>
      <c r="F48" s="107">
        <f>+meals!G15</f>
        <v>0</v>
      </c>
      <c r="G48" s="107">
        <f>+meals!G16</f>
        <v>0</v>
      </c>
      <c r="H48" s="254">
        <f>C48+E48+G48</f>
        <v>0</v>
      </c>
      <c r="I48" s="254"/>
      <c r="J48" s="254"/>
    </row>
    <row r="49" spans="2:10" ht="15.95" customHeight="1" x14ac:dyDescent="0.3">
      <c r="B49" s="40"/>
      <c r="C49" s="69"/>
      <c r="D49" s="80"/>
      <c r="E49" s="80"/>
      <c r="F49" s="80"/>
      <c r="G49" s="80"/>
      <c r="H49" s="80"/>
      <c r="I49" s="80"/>
      <c r="J49" s="80"/>
    </row>
    <row r="50" spans="2:10" ht="3.75" customHeight="1" x14ac:dyDescent="0.3">
      <c r="B50" s="40"/>
      <c r="C50" s="69"/>
      <c r="D50" s="80"/>
      <c r="E50" s="80"/>
      <c r="F50" s="80"/>
      <c r="G50" s="80"/>
      <c r="H50" s="80"/>
      <c r="I50" s="80"/>
      <c r="J50" s="80"/>
    </row>
    <row r="51" spans="2:10" ht="25.5" customHeight="1" x14ac:dyDescent="0.35">
      <c r="B51" s="40"/>
      <c r="C51" s="260" t="s">
        <v>54</v>
      </c>
      <c r="D51" s="260"/>
      <c r="E51" s="260"/>
      <c r="F51" s="260"/>
      <c r="G51" s="260"/>
      <c r="H51" s="255">
        <f>I41+H48</f>
        <v>0</v>
      </c>
      <c r="I51" s="255"/>
      <c r="J51" s="255"/>
    </row>
    <row r="52" spans="2:10" ht="20.25" customHeight="1" x14ac:dyDescent="0.25">
      <c r="B52" s="40"/>
      <c r="C52" s="257" t="s">
        <v>39</v>
      </c>
      <c r="D52" s="257"/>
      <c r="E52" s="257"/>
      <c r="F52" s="257"/>
      <c r="G52" s="257"/>
      <c r="H52" s="256"/>
      <c r="I52" s="256"/>
      <c r="J52" s="256"/>
    </row>
    <row r="53" spans="2:10" ht="20.25" customHeight="1" x14ac:dyDescent="0.25">
      <c r="B53" s="40"/>
      <c r="C53" s="258" t="s">
        <v>40</v>
      </c>
      <c r="D53" s="258"/>
      <c r="E53" s="258"/>
      <c r="F53" s="258"/>
      <c r="G53" s="258"/>
      <c r="H53" s="256"/>
      <c r="I53" s="256"/>
      <c r="J53" s="256"/>
    </row>
    <row r="54" spans="2:10" ht="20.25" customHeight="1" x14ac:dyDescent="0.25">
      <c r="B54" s="40"/>
      <c r="C54" s="257" t="s">
        <v>41</v>
      </c>
      <c r="D54" s="257"/>
      <c r="E54" s="257"/>
      <c r="F54" s="257"/>
      <c r="G54" s="257"/>
      <c r="H54" s="259">
        <f>H51-H52-H53</f>
        <v>0</v>
      </c>
      <c r="I54" s="259"/>
      <c r="J54" s="259"/>
    </row>
    <row r="55" spans="2:10" ht="15.95" customHeight="1" x14ac:dyDescent="0.3">
      <c r="B55" s="40"/>
      <c r="C55" s="69"/>
      <c r="D55" s="80"/>
      <c r="E55" s="80"/>
      <c r="F55" s="80"/>
      <c r="G55" s="80"/>
      <c r="H55" s="80"/>
      <c r="I55" s="80"/>
      <c r="J55" s="80"/>
    </row>
    <row r="56" spans="2:10" x14ac:dyDescent="0.25">
      <c r="B56" s="42"/>
      <c r="C56" s="42"/>
      <c r="D56" s="42"/>
      <c r="E56" s="42"/>
      <c r="F56" s="42"/>
      <c r="G56" s="42"/>
      <c r="H56" s="42"/>
      <c r="I56" s="42"/>
      <c r="J56" s="42"/>
    </row>
    <row r="57" spans="2:10" x14ac:dyDescent="0.25">
      <c r="B57" s="42" t="s">
        <v>42</v>
      </c>
      <c r="C57" s="42"/>
      <c r="D57" s="42"/>
      <c r="E57" s="72"/>
      <c r="F57" s="252" t="s">
        <v>38</v>
      </c>
      <c r="G57" s="252"/>
      <c r="H57" s="252"/>
      <c r="I57" s="252"/>
      <c r="J57" s="252"/>
    </row>
  </sheetData>
  <customSheetViews>
    <customSheetView guid="{C5C9F73C-E20C-4CC6-8D87-3EB0F1F0BD68}" zeroValues="0" fitToPage="1" topLeftCell="A10">
      <selection activeCell="K34" sqref="K34:N34"/>
      <pageMargins left="0.47986111111111113" right="0.15763888888888888" top="0.31527777777777777" bottom="0.2361111111111111" header="0.51180555555555551" footer="0.51180555555555551"/>
      <pageSetup paperSize="9" firstPageNumber="0" fitToWidth="0" orientation="portrait" horizontalDpi="300" verticalDpi="300" r:id="rId1"/>
      <headerFooter alignWithMargins="0"/>
    </customSheetView>
  </customSheetViews>
  <mergeCells count="56">
    <mergeCell ref="I35:J35"/>
    <mergeCell ref="I36:J36"/>
    <mergeCell ref="I37:J37"/>
    <mergeCell ref="H21:H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8:J38"/>
    <mergeCell ref="I41:J42"/>
    <mergeCell ref="B45:J45"/>
    <mergeCell ref="I39:J39"/>
    <mergeCell ref="I40:J40"/>
    <mergeCell ref="G41:H42"/>
    <mergeCell ref="F57:J57"/>
    <mergeCell ref="H46:J47"/>
    <mergeCell ref="H48:J48"/>
    <mergeCell ref="H51:J51"/>
    <mergeCell ref="H52:J52"/>
    <mergeCell ref="C52:G52"/>
    <mergeCell ref="C53:G53"/>
    <mergeCell ref="C54:G54"/>
    <mergeCell ref="H53:J53"/>
    <mergeCell ref="H54:J54"/>
    <mergeCell ref="C51:G51"/>
    <mergeCell ref="B46:C47"/>
    <mergeCell ref="D46:E47"/>
    <mergeCell ref="F46:G47"/>
    <mergeCell ref="B6:D6"/>
    <mergeCell ref="B1:J2"/>
    <mergeCell ref="B11:J11"/>
    <mergeCell ref="B12:J12"/>
    <mergeCell ref="B7:D7"/>
    <mergeCell ref="G4:I4"/>
    <mergeCell ref="F9:J9"/>
    <mergeCell ref="C14:D14"/>
    <mergeCell ref="B20:J20"/>
    <mergeCell ref="I21:J22"/>
    <mergeCell ref="C16:J16"/>
    <mergeCell ref="G14:J14"/>
    <mergeCell ref="C17:J17"/>
    <mergeCell ref="C18:J18"/>
    <mergeCell ref="C19:J19"/>
    <mergeCell ref="G21:G22"/>
    <mergeCell ref="C21:C22"/>
    <mergeCell ref="D21:D22"/>
    <mergeCell ref="E21:E22"/>
    <mergeCell ref="F21:F22"/>
  </mergeCells>
  <dataValidations count="1">
    <dataValidation operator="equal" allowBlank="1" showInputMessage="1" showErrorMessage="1" sqref="J7 F3:F5 J3 F7 B44:B55 G5 B1 E10 H51 C41:D44 C16:C19 C46:D50 C55:D55 C51 B14:B20 B3:B5 B8:B9 B41:B42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scale="71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4"/>
  <sheetViews>
    <sheetView showZeros="0" zoomScale="115" zoomScaleNormal="115" zoomScaleSheetLayoutView="115" workbookViewId="0">
      <selection activeCell="J6" sqref="J6"/>
    </sheetView>
  </sheetViews>
  <sheetFormatPr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11" width="9.140625" style="1"/>
    <col min="12" max="12" width="3.140625" style="1" customWidth="1"/>
    <col min="13" max="13" width="3" style="1" customWidth="1"/>
    <col min="14" max="16384" width="9.140625" style="1"/>
  </cols>
  <sheetData>
    <row r="1" spans="2:7" ht="20.25" x14ac:dyDescent="0.3">
      <c r="B1" s="123" t="s">
        <v>33</v>
      </c>
      <c r="C1" s="235" t="str">
        <f>+forms!B7</f>
        <v>test</v>
      </c>
      <c r="D1" s="235"/>
      <c r="E1" s="235"/>
      <c r="F1" s="235"/>
      <c r="G1" s="235"/>
    </row>
    <row r="2" spans="2:7" ht="20.25" x14ac:dyDescent="0.3">
      <c r="B2" s="40"/>
      <c r="C2" s="266"/>
      <c r="D2" s="266"/>
      <c r="E2" s="266"/>
      <c r="F2" s="266"/>
      <c r="G2" s="266"/>
    </row>
    <row r="3" spans="2:7" ht="20.25" x14ac:dyDescent="0.3">
      <c r="B3" s="40"/>
      <c r="C3" s="266"/>
      <c r="D3" s="266"/>
      <c r="E3" s="266"/>
      <c r="F3" s="266"/>
      <c r="G3" s="266"/>
    </row>
    <row r="4" spans="2:7" ht="20.25" customHeight="1" x14ac:dyDescent="0.25">
      <c r="B4" s="231" t="s">
        <v>13</v>
      </c>
      <c r="C4" s="232"/>
      <c r="D4" s="232"/>
      <c r="E4" s="232"/>
      <c r="F4" s="232"/>
      <c r="G4" s="232"/>
    </row>
    <row r="5" spans="2:7" ht="18" customHeight="1" x14ac:dyDescent="0.35">
      <c r="B5" s="120" t="s">
        <v>14</v>
      </c>
      <c r="C5" s="239" t="s">
        <v>5</v>
      </c>
      <c r="D5" s="239" t="s">
        <v>9</v>
      </c>
      <c r="E5" s="239" t="s">
        <v>46</v>
      </c>
      <c r="F5" s="239" t="s">
        <v>47</v>
      </c>
      <c r="G5" s="239" t="s">
        <v>17</v>
      </c>
    </row>
    <row r="6" spans="2:7" ht="20.25" customHeight="1" x14ac:dyDescent="0.25">
      <c r="B6" s="121" t="str">
        <f>+forms!A24</f>
        <v>HOTEL RAMADA</v>
      </c>
      <c r="C6" s="239"/>
      <c r="D6" s="239"/>
      <c r="E6" s="239"/>
      <c r="F6" s="239"/>
      <c r="G6" s="239"/>
    </row>
    <row r="7" spans="2:7" ht="15.95" customHeight="1" x14ac:dyDescent="0.25">
      <c r="B7" s="96" t="s">
        <v>22</v>
      </c>
      <c r="C7" s="97">
        <f>+forms!B25</f>
        <v>0</v>
      </c>
      <c r="D7" s="97">
        <f>+forms!D25</f>
        <v>0</v>
      </c>
      <c r="E7" s="98">
        <f>+forms!F25</f>
        <v>0</v>
      </c>
      <c r="F7" s="98">
        <f>+forms!G25</f>
        <v>0</v>
      </c>
      <c r="G7" s="99">
        <f>+forms!H25</f>
        <v>0</v>
      </c>
    </row>
    <row r="8" spans="2:7" ht="15.95" customHeight="1" x14ac:dyDescent="0.25">
      <c r="B8" s="96" t="s">
        <v>22</v>
      </c>
      <c r="C8" s="97">
        <f>+forms!B26</f>
        <v>0</v>
      </c>
      <c r="D8" s="97">
        <f>+forms!D26</f>
        <v>0</v>
      </c>
      <c r="E8" s="98">
        <f>+forms!F26</f>
        <v>0</v>
      </c>
      <c r="F8" s="98">
        <f>+forms!G26</f>
        <v>0</v>
      </c>
      <c r="G8" s="99">
        <f>+forms!H26</f>
        <v>0</v>
      </c>
    </row>
    <row r="9" spans="2:7" ht="15.95" customHeight="1" x14ac:dyDescent="0.25">
      <c r="B9" s="96" t="s">
        <v>22</v>
      </c>
      <c r="C9" s="97">
        <f>+forms!B27</f>
        <v>0</v>
      </c>
      <c r="D9" s="97">
        <f>+forms!D27</f>
        <v>0</v>
      </c>
      <c r="E9" s="98">
        <f>+forms!F27</f>
        <v>0</v>
      </c>
      <c r="F9" s="98">
        <f>+forms!G27</f>
        <v>0</v>
      </c>
      <c r="G9" s="99">
        <f>+forms!H27</f>
        <v>0</v>
      </c>
    </row>
    <row r="10" spans="2:7" ht="15.95" customHeight="1" x14ac:dyDescent="0.25">
      <c r="B10" s="96" t="s">
        <v>22</v>
      </c>
      <c r="C10" s="97">
        <f>+forms!B28</f>
        <v>0</v>
      </c>
      <c r="D10" s="97">
        <f>+forms!D28</f>
        <v>0</v>
      </c>
      <c r="E10" s="98">
        <f>+forms!F28</f>
        <v>0</v>
      </c>
      <c r="F10" s="98">
        <f>+forms!G28</f>
        <v>0</v>
      </c>
      <c r="G10" s="99">
        <f>+forms!H28</f>
        <v>0</v>
      </c>
    </row>
    <row r="11" spans="2:7" ht="15.95" customHeight="1" x14ac:dyDescent="0.25">
      <c r="B11" s="96" t="s">
        <v>22</v>
      </c>
      <c r="C11" s="97">
        <f>+forms!B29</f>
        <v>0</v>
      </c>
      <c r="D11" s="97">
        <f>+forms!D29</f>
        <v>0</v>
      </c>
      <c r="E11" s="98">
        <f>+forms!F29</f>
        <v>0</v>
      </c>
      <c r="F11" s="98">
        <f>+forms!G29</f>
        <v>0</v>
      </c>
      <c r="G11" s="99">
        <f>+forms!H29</f>
        <v>0</v>
      </c>
    </row>
    <row r="12" spans="2:7" ht="15.95" customHeight="1" x14ac:dyDescent="0.25">
      <c r="B12" s="96" t="s">
        <v>22</v>
      </c>
      <c r="C12" s="97">
        <f>+forms!B30</f>
        <v>0</v>
      </c>
      <c r="D12" s="97">
        <f>+forms!D30</f>
        <v>0</v>
      </c>
      <c r="E12" s="98">
        <f>+forms!F30</f>
        <v>0</v>
      </c>
      <c r="F12" s="98">
        <f>+forms!G30</f>
        <v>0</v>
      </c>
      <c r="G12" s="99">
        <f>+forms!H30</f>
        <v>0</v>
      </c>
    </row>
    <row r="13" spans="2:7" ht="15.95" customHeight="1" x14ac:dyDescent="0.25">
      <c r="B13" s="96" t="s">
        <v>22</v>
      </c>
      <c r="C13" s="97">
        <f>+forms!B31</f>
        <v>0</v>
      </c>
      <c r="D13" s="97">
        <f>+forms!D31</f>
        <v>0</v>
      </c>
      <c r="E13" s="98">
        <f>+forms!F31</f>
        <v>0</v>
      </c>
      <c r="F13" s="98">
        <f>+forms!G31</f>
        <v>0</v>
      </c>
      <c r="G13" s="99">
        <f>+forms!H31</f>
        <v>0</v>
      </c>
    </row>
    <row r="14" spans="2:7" ht="15.95" customHeight="1" x14ac:dyDescent="0.25">
      <c r="B14" s="96" t="s">
        <v>22</v>
      </c>
      <c r="C14" s="97">
        <f>+forms!B32</f>
        <v>0</v>
      </c>
      <c r="D14" s="97">
        <f>+forms!D32</f>
        <v>0</v>
      </c>
      <c r="E14" s="98">
        <f>+forms!F32</f>
        <v>0</v>
      </c>
      <c r="F14" s="98">
        <f>+forms!G32</f>
        <v>0</v>
      </c>
      <c r="G14" s="99">
        <f>+forms!H32</f>
        <v>0</v>
      </c>
    </row>
    <row r="15" spans="2:7" ht="15.95" customHeight="1" x14ac:dyDescent="0.25">
      <c r="B15" s="96" t="s">
        <v>23</v>
      </c>
      <c r="C15" s="97">
        <f>+forms!B33</f>
        <v>0</v>
      </c>
      <c r="D15" s="97">
        <f>+forms!D33</f>
        <v>0</v>
      </c>
      <c r="E15" s="98">
        <f>+forms!F33</f>
        <v>0</v>
      </c>
      <c r="F15" s="98">
        <f>+forms!G33</f>
        <v>0</v>
      </c>
      <c r="G15" s="99">
        <f>+forms!H33</f>
        <v>0</v>
      </c>
    </row>
    <row r="16" spans="2:7" ht="15.95" customHeight="1" x14ac:dyDescent="0.25">
      <c r="B16" s="96" t="s">
        <v>23</v>
      </c>
      <c r="C16" s="97">
        <f>+forms!B34</f>
        <v>0</v>
      </c>
      <c r="D16" s="97">
        <f>+forms!D34</f>
        <v>0</v>
      </c>
      <c r="E16" s="98">
        <f>+forms!F34</f>
        <v>0</v>
      </c>
      <c r="F16" s="98">
        <f>+forms!G34</f>
        <v>0</v>
      </c>
      <c r="G16" s="99">
        <f>+forms!H34</f>
        <v>0</v>
      </c>
    </row>
    <row r="17" spans="2:7" ht="15.95" customHeight="1" x14ac:dyDescent="0.25">
      <c r="B17" s="96" t="s">
        <v>23</v>
      </c>
      <c r="C17" s="97">
        <f>+forms!B35</f>
        <v>0</v>
      </c>
      <c r="D17" s="97">
        <f>+forms!D35</f>
        <v>0</v>
      </c>
      <c r="E17" s="98">
        <f>+forms!F35</f>
        <v>0</v>
      </c>
      <c r="F17" s="98">
        <f>+forms!G35</f>
        <v>0</v>
      </c>
      <c r="G17" s="99">
        <f>+forms!H35</f>
        <v>0</v>
      </c>
    </row>
    <row r="18" spans="2:7" ht="15.95" customHeight="1" x14ac:dyDescent="0.25">
      <c r="B18" s="96" t="s">
        <v>23</v>
      </c>
      <c r="C18" s="97">
        <f>+forms!B36</f>
        <v>0</v>
      </c>
      <c r="D18" s="97">
        <f>+forms!D36</f>
        <v>0</v>
      </c>
      <c r="E18" s="98">
        <f>+forms!F36</f>
        <v>0</v>
      </c>
      <c r="F18" s="98">
        <f>+forms!G36</f>
        <v>0</v>
      </c>
      <c r="G18" s="99">
        <f>+forms!H36</f>
        <v>0</v>
      </c>
    </row>
    <row r="19" spans="2:7" ht="15.95" customHeight="1" x14ac:dyDescent="0.25">
      <c r="B19" s="96" t="s">
        <v>23</v>
      </c>
      <c r="C19" s="97">
        <f>+forms!B37</f>
        <v>0</v>
      </c>
      <c r="D19" s="97">
        <f>+forms!D37</f>
        <v>0</v>
      </c>
      <c r="E19" s="98">
        <f>+forms!F37</f>
        <v>0</v>
      </c>
      <c r="F19" s="98">
        <f>+forms!G37</f>
        <v>0</v>
      </c>
      <c r="G19" s="99">
        <f>+forms!H37</f>
        <v>0</v>
      </c>
    </row>
    <row r="20" spans="2:7" ht="15.95" customHeight="1" x14ac:dyDescent="0.25">
      <c r="B20" s="96" t="s">
        <v>23</v>
      </c>
      <c r="C20" s="97">
        <f>+forms!B38</f>
        <v>0</v>
      </c>
      <c r="D20" s="97">
        <f>+forms!D38</f>
        <v>0</v>
      </c>
      <c r="E20" s="98">
        <f>+forms!F38</f>
        <v>0</v>
      </c>
      <c r="F20" s="98">
        <f>+forms!G38</f>
        <v>0</v>
      </c>
      <c r="G20" s="99">
        <f>+forms!H38</f>
        <v>0</v>
      </c>
    </row>
    <row r="21" spans="2:7" ht="15.95" customHeight="1" x14ac:dyDescent="0.25">
      <c r="B21" s="96" t="s">
        <v>23</v>
      </c>
      <c r="C21" s="97">
        <f>+forms!B39</f>
        <v>0</v>
      </c>
      <c r="D21" s="97">
        <f>+forms!D39</f>
        <v>0</v>
      </c>
      <c r="E21" s="98">
        <f>+forms!F39</f>
        <v>0</v>
      </c>
      <c r="F21" s="98">
        <f>+forms!G39</f>
        <v>0</v>
      </c>
      <c r="G21" s="99">
        <f>+forms!H39</f>
        <v>0</v>
      </c>
    </row>
    <row r="22" spans="2:7" ht="15.95" customHeight="1" x14ac:dyDescent="0.25">
      <c r="B22" s="163" t="s">
        <v>79</v>
      </c>
      <c r="C22" s="97">
        <f>+forms!B40</f>
        <v>0</v>
      </c>
      <c r="D22" s="97">
        <f>+forms!D40</f>
        <v>0</v>
      </c>
      <c r="E22" s="98">
        <f>+forms!F40</f>
        <v>0</v>
      </c>
      <c r="F22" s="98">
        <f>+forms!G40</f>
        <v>0</v>
      </c>
      <c r="G22" s="99"/>
    </row>
    <row r="23" spans="2:7" ht="15.95" customHeight="1" x14ac:dyDescent="0.25">
      <c r="B23" s="163" t="s">
        <v>80</v>
      </c>
      <c r="C23" s="97">
        <f>+forms!B41</f>
        <v>0</v>
      </c>
      <c r="D23" s="97">
        <f>+forms!D41</f>
        <v>0</v>
      </c>
      <c r="E23" s="98">
        <f>+forms!F41</f>
        <v>0</v>
      </c>
      <c r="F23" s="98">
        <f>+forms!G41</f>
        <v>0</v>
      </c>
      <c r="G23" s="99"/>
    </row>
    <row r="24" spans="2:7" ht="15.95" customHeight="1" x14ac:dyDescent="0.25">
      <c r="B24" s="163" t="s">
        <v>81</v>
      </c>
      <c r="C24" s="97">
        <f>+forms!B42</f>
        <v>0</v>
      </c>
      <c r="D24" s="97">
        <f>+forms!D42</f>
        <v>0</v>
      </c>
      <c r="E24" s="98">
        <f>+forms!F42</f>
        <v>0</v>
      </c>
      <c r="F24" s="98">
        <f>+forms!G42</f>
        <v>0</v>
      </c>
      <c r="G24" s="99"/>
    </row>
  </sheetData>
  <sheetProtection algorithmName="SHA-512" hashValue="YOyy8yEwL+Y/zC8q8RDTiFkqhwKxPsXRVqeiCkD40zyrwj5Qy0lqk2sav1S6SZ83a7TLL+35pmSMT4SlM6f9Kg==" saltValue="4QweESe2mvyEbe4MJjkFKQ==" spinCount="100000" sheet="1" objects="1" scenarios="1"/>
  <mergeCells count="9">
    <mergeCell ref="C1:G1"/>
    <mergeCell ref="B4:G4"/>
    <mergeCell ref="C5:C6"/>
    <mergeCell ref="D5:D6"/>
    <mergeCell ref="E5:E6"/>
    <mergeCell ref="F5:F6"/>
    <mergeCell ref="G5:G6"/>
    <mergeCell ref="C2:G2"/>
    <mergeCell ref="C3:G3"/>
  </mergeCells>
  <dataValidations count="1">
    <dataValidation operator="equal" allowBlank="1" showInputMessage="1" showErrorMessage="1" sqref="C1 B1:B4 C2:C3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firstPageNumber="0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forms (2)</vt:lpstr>
      <vt:lpstr>forms</vt:lpstr>
      <vt:lpstr>meals</vt:lpstr>
      <vt:lpstr>invoice</vt:lpstr>
      <vt:lpstr>Настанително писмо</vt:lpstr>
      <vt:lpstr>forms!__xlnm.Print_Area</vt:lpstr>
      <vt:lpstr>'forms (2)'!__xlnm.Print_Area</vt:lpstr>
      <vt:lpstr>forms!__xlnm.Print_Area_0</vt:lpstr>
      <vt:lpstr>'forms (2)'!__xlnm.Print_Area_0</vt:lpstr>
      <vt:lpstr>forms!__xlnm.Print_Area_0_0</vt:lpstr>
      <vt:lpstr>'forms (2)'!__xlnm.Print_Area_0_0</vt:lpstr>
      <vt:lpstr>forms!__xlnm.Print_Area_0_0_0</vt:lpstr>
      <vt:lpstr>'forms (2)'!__xlnm.Print_Area_0_0_0</vt:lpstr>
      <vt:lpstr>forms!__xlnm.Print_Area_0_0_0_0</vt:lpstr>
      <vt:lpstr>'forms (2)'!__xlnm.Print_Area_0_0_0_0</vt:lpstr>
      <vt:lpstr>forms!Print_Area</vt:lpstr>
      <vt:lpstr>'forms (2)'!Print_Area</vt:lpstr>
      <vt:lpstr>invoice!Print_Area</vt:lpstr>
      <vt:lpstr>'Настанително писмо'!Print_Area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Asen Apostolov</cp:lastModifiedBy>
  <cp:lastPrinted>2019-12-13T09:37:56Z</cp:lastPrinted>
  <dcterms:created xsi:type="dcterms:W3CDTF">2015-05-15T10:31:21Z</dcterms:created>
  <dcterms:modified xsi:type="dcterms:W3CDTF">2022-03-25T15:00:52Z</dcterms:modified>
</cp:coreProperties>
</file>