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ATI\Pubblica\European Open Riccione\Form\"/>
    </mc:Choice>
  </mc:AlternateContent>
  <xr:revisionPtr revIDLastSave="0" documentId="13_ncr:1_{A5E84696-8D54-4C7A-8574-8FF17A498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OMMODATION FORM" sheetId="1" r:id="rId1"/>
    <sheet name="Prezzo per categoria" sheetId="5" state="hidden" r:id="rId2"/>
    <sheet name="PRE-INVOICE  " sheetId="3" r:id="rId3"/>
    <sheet name="TRAVEL FORM" sheetId="4" r:id="rId4"/>
  </sheets>
  <definedNames>
    <definedName name="_xlnm._FilterDatabase" localSheetId="0" hidden="1">'ACCOMMODATION FORM'!#REF!</definedName>
    <definedName name="_xlnm._FilterDatabase" localSheetId="2" hidden="1">'PRE-INVOICE  '!#REF!</definedName>
    <definedName name="_xlnm.Print_Area" localSheetId="0">'ACCOMMODATION FORM'!$B$2:$AB$39</definedName>
    <definedName name="_xlnm.Print_Area" localSheetId="2">'PRE-INVOICE  '!$B$2:$O$42</definedName>
    <definedName name="_xlnm.Print_Area" localSheetId="3">'TRAVEL FORM'!$A$1:$P$17</definedName>
    <definedName name="N°_SINGLE_ROOM">'ACCOMMODATION FORM'!$I$14:$K$38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1" l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14" i="1"/>
  <c r="L8" i="3"/>
  <c r="C17" i="3"/>
  <c r="K41" i="3" l="1"/>
  <c r="J41" i="3"/>
  <c r="I41" i="3"/>
  <c r="AB38" i="1" l="1"/>
  <c r="AE14" i="1"/>
  <c r="W16" i="1"/>
  <c r="K19" i="3" s="1"/>
  <c r="W21" i="1"/>
  <c r="K24" i="3" s="1"/>
  <c r="W25" i="1"/>
  <c r="K28" i="3" s="1"/>
  <c r="W33" i="1"/>
  <c r="K36" i="3" s="1"/>
  <c r="W36" i="1"/>
  <c r="K39" i="3" s="1"/>
  <c r="U17" i="1"/>
  <c r="U18" i="1"/>
  <c r="U19" i="1"/>
  <c r="U20" i="1"/>
  <c r="W20" i="1" s="1"/>
  <c r="U21" i="1"/>
  <c r="U22" i="1"/>
  <c r="U23" i="1"/>
  <c r="U24" i="1"/>
  <c r="W24" i="1" s="1"/>
  <c r="U25" i="1"/>
  <c r="U26" i="1"/>
  <c r="U27" i="1"/>
  <c r="U28" i="1"/>
  <c r="U29" i="1"/>
  <c r="U30" i="1"/>
  <c r="U31" i="1"/>
  <c r="U32" i="1"/>
  <c r="W32" i="1" s="1"/>
  <c r="U33" i="1"/>
  <c r="U34" i="1"/>
  <c r="U35" i="1"/>
  <c r="U36" i="1"/>
  <c r="U37" i="1"/>
  <c r="U38" i="1"/>
  <c r="V38" i="1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" i="5"/>
  <c r="A10" i="5"/>
  <c r="A3" i="5"/>
  <c r="A4" i="5"/>
  <c r="A5" i="5"/>
  <c r="A6" i="5"/>
  <c r="A7" i="5"/>
  <c r="A8" i="5"/>
  <c r="A9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" i="5"/>
  <c r="U15" i="1"/>
  <c r="U16" i="1"/>
  <c r="I19" i="3" s="1"/>
  <c r="U14" i="1"/>
  <c r="K35" i="3" l="1"/>
  <c r="AB32" i="1"/>
  <c r="K23" i="3"/>
  <c r="AB20" i="1"/>
  <c r="W15" i="1"/>
  <c r="I18" i="3"/>
  <c r="V31" i="1"/>
  <c r="J34" i="3" s="1"/>
  <c r="I34" i="3"/>
  <c r="V23" i="1"/>
  <c r="J26" i="3" s="1"/>
  <c r="I26" i="3"/>
  <c r="AB36" i="1"/>
  <c r="AB25" i="1"/>
  <c r="V26" i="1"/>
  <c r="J29" i="3" s="1"/>
  <c r="I29" i="3"/>
  <c r="V18" i="1"/>
  <c r="J21" i="3" s="1"/>
  <c r="I21" i="3"/>
  <c r="V37" i="1"/>
  <c r="J40" i="3" s="1"/>
  <c r="I40" i="3"/>
  <c r="V33" i="1"/>
  <c r="J36" i="3" s="1"/>
  <c r="I36" i="3"/>
  <c r="V29" i="1"/>
  <c r="J32" i="3" s="1"/>
  <c r="I32" i="3"/>
  <c r="V25" i="1"/>
  <c r="J28" i="3" s="1"/>
  <c r="I28" i="3"/>
  <c r="V21" i="1"/>
  <c r="J24" i="3" s="1"/>
  <c r="I24" i="3"/>
  <c r="V17" i="1"/>
  <c r="J20" i="3" s="1"/>
  <c r="I20" i="3"/>
  <c r="AB33" i="1"/>
  <c r="AB16" i="1"/>
  <c r="W35" i="1"/>
  <c r="K38" i="3" s="1"/>
  <c r="I38" i="3"/>
  <c r="V27" i="1"/>
  <c r="J30" i="3" s="1"/>
  <c r="I30" i="3"/>
  <c r="V34" i="1"/>
  <c r="J37" i="3" s="1"/>
  <c r="I37" i="3"/>
  <c r="V30" i="1"/>
  <c r="J33" i="3" s="1"/>
  <c r="I33" i="3"/>
  <c r="V22" i="1"/>
  <c r="J25" i="3" s="1"/>
  <c r="I25" i="3"/>
  <c r="V36" i="1"/>
  <c r="J39" i="3" s="1"/>
  <c r="I39" i="3"/>
  <c r="V32" i="1"/>
  <c r="J35" i="3" s="1"/>
  <c r="I35" i="3"/>
  <c r="V20" i="1"/>
  <c r="J23" i="3" s="1"/>
  <c r="I23" i="3"/>
  <c r="W37" i="1"/>
  <c r="W29" i="1"/>
  <c r="W17" i="1"/>
  <c r="W19" i="1"/>
  <c r="I22" i="3"/>
  <c r="K27" i="3"/>
  <c r="AB24" i="1"/>
  <c r="V24" i="1"/>
  <c r="J27" i="3" s="1"/>
  <c r="I27" i="3"/>
  <c r="V28" i="1"/>
  <c r="J31" i="3" s="1"/>
  <c r="I31" i="3"/>
  <c r="W28" i="1"/>
  <c r="W14" i="1"/>
  <c r="I17" i="3"/>
  <c r="W31" i="1"/>
  <c r="K34" i="3" s="1"/>
  <c r="W27" i="1"/>
  <c r="W23" i="1"/>
  <c r="W38" i="1"/>
  <c r="W34" i="1"/>
  <c r="W30" i="1"/>
  <c r="W26" i="1"/>
  <c r="W22" i="1"/>
  <c r="W18" i="1"/>
  <c r="V19" i="1"/>
  <c r="J22" i="3" s="1"/>
  <c r="V35" i="1"/>
  <c r="J38" i="3" s="1"/>
  <c r="V15" i="1"/>
  <c r="J18" i="3" s="1"/>
  <c r="V16" i="1"/>
  <c r="J19" i="3" s="1"/>
  <c r="V14" i="1"/>
  <c r="J17" i="3" s="1"/>
  <c r="G17" i="3"/>
  <c r="AE15" i="1"/>
  <c r="M18" i="3" s="1"/>
  <c r="AE16" i="1"/>
  <c r="M19" i="3" s="1"/>
  <c r="AE17" i="1"/>
  <c r="M20" i="3" s="1"/>
  <c r="AE18" i="1"/>
  <c r="M21" i="3" s="1"/>
  <c r="AE19" i="1"/>
  <c r="M22" i="3" s="1"/>
  <c r="AE20" i="1"/>
  <c r="M23" i="3" s="1"/>
  <c r="AE21" i="1"/>
  <c r="M24" i="3" s="1"/>
  <c r="AE22" i="1"/>
  <c r="M25" i="3" s="1"/>
  <c r="AE23" i="1"/>
  <c r="M26" i="3" s="1"/>
  <c r="AE24" i="1"/>
  <c r="M27" i="3" s="1"/>
  <c r="AE25" i="1"/>
  <c r="M28" i="3" s="1"/>
  <c r="AE26" i="1"/>
  <c r="M29" i="3" s="1"/>
  <c r="AE27" i="1"/>
  <c r="M30" i="3" s="1"/>
  <c r="AE28" i="1"/>
  <c r="M31" i="3" s="1"/>
  <c r="AE29" i="1"/>
  <c r="M32" i="3" s="1"/>
  <c r="AE30" i="1"/>
  <c r="M33" i="3" s="1"/>
  <c r="AE31" i="1"/>
  <c r="M34" i="3" s="1"/>
  <c r="AE32" i="1"/>
  <c r="M35" i="3" s="1"/>
  <c r="AE33" i="1"/>
  <c r="M36" i="3" s="1"/>
  <c r="AE34" i="1"/>
  <c r="M37" i="3" s="1"/>
  <c r="AE35" i="1"/>
  <c r="M38" i="3" s="1"/>
  <c r="AE36" i="1"/>
  <c r="M39" i="3" s="1"/>
  <c r="AE37" i="1"/>
  <c r="M40" i="3" s="1"/>
  <c r="AE38" i="1"/>
  <c r="M41" i="3" s="1"/>
  <c r="M17" i="3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C15" i="1"/>
  <c r="AC16" i="1"/>
  <c r="N19" i="3" s="1"/>
  <c r="AC17" i="1"/>
  <c r="N20" i="3" s="1"/>
  <c r="AC18" i="1"/>
  <c r="N21" i="3" s="1"/>
  <c r="AC19" i="1"/>
  <c r="N22" i="3" s="1"/>
  <c r="AC20" i="1"/>
  <c r="N23" i="3" s="1"/>
  <c r="AC21" i="1"/>
  <c r="N24" i="3" s="1"/>
  <c r="AC22" i="1"/>
  <c r="N25" i="3" s="1"/>
  <c r="AC23" i="1"/>
  <c r="N26" i="3" s="1"/>
  <c r="AC24" i="1"/>
  <c r="N27" i="3" s="1"/>
  <c r="AC25" i="1"/>
  <c r="N28" i="3" s="1"/>
  <c r="AC26" i="1"/>
  <c r="N29" i="3" s="1"/>
  <c r="AC27" i="1"/>
  <c r="N30" i="3" s="1"/>
  <c r="AC28" i="1"/>
  <c r="N31" i="3" s="1"/>
  <c r="AC29" i="1"/>
  <c r="N32" i="3" s="1"/>
  <c r="AC30" i="1"/>
  <c r="N33" i="3" s="1"/>
  <c r="AC31" i="1"/>
  <c r="AC32" i="1"/>
  <c r="N35" i="3" s="1"/>
  <c r="AC33" i="1"/>
  <c r="N36" i="3" s="1"/>
  <c r="AC34" i="1"/>
  <c r="N37" i="3" s="1"/>
  <c r="AC35" i="1"/>
  <c r="N38" i="3" s="1"/>
  <c r="AC36" i="1"/>
  <c r="N39" i="3" s="1"/>
  <c r="AC37" i="1"/>
  <c r="N40" i="3" s="1"/>
  <c r="AC38" i="1"/>
  <c r="N41" i="3" s="1"/>
  <c r="AD14" i="1"/>
  <c r="E7" i="4"/>
  <c r="AC14" i="1"/>
  <c r="N34" i="3" l="1"/>
  <c r="AB31" i="1"/>
  <c r="K29" i="3"/>
  <c r="AB26" i="1"/>
  <c r="K32" i="3"/>
  <c r="AB29" i="1"/>
  <c r="K33" i="3"/>
  <c r="AB30" i="1"/>
  <c r="K21" i="3"/>
  <c r="AB18" i="1"/>
  <c r="K37" i="3"/>
  <c r="AB34" i="1"/>
  <c r="K26" i="3"/>
  <c r="AB23" i="1"/>
  <c r="K30" i="3"/>
  <c r="AB27" i="1"/>
  <c r="K40" i="3"/>
  <c r="AB37" i="1"/>
  <c r="K25" i="3"/>
  <c r="AB22" i="1"/>
  <c r="K20" i="3"/>
  <c r="AB17" i="1"/>
  <c r="K18" i="3"/>
  <c r="AB15" i="1"/>
  <c r="K22" i="3"/>
  <c r="AB19" i="1"/>
  <c r="AB35" i="1"/>
  <c r="K31" i="3"/>
  <c r="AB28" i="1"/>
  <c r="AB21" i="1"/>
  <c r="K17" i="3"/>
  <c r="AB14" i="1"/>
  <c r="N18" i="3"/>
  <c r="N17" i="3"/>
  <c r="B7" i="4"/>
  <c r="B4" i="4"/>
  <c r="B3" i="4"/>
  <c r="B4" i="3"/>
  <c r="B3" i="3"/>
  <c r="L17" i="3" l="1"/>
  <c r="L37" i="3"/>
  <c r="L33" i="3"/>
  <c r="L25" i="3"/>
  <c r="L21" i="3"/>
  <c r="L34" i="3"/>
  <c r="L26" i="3"/>
  <c r="L41" i="3"/>
  <c r="L40" i="3"/>
  <c r="L36" i="3"/>
  <c r="L32" i="3"/>
  <c r="L28" i="3"/>
  <c r="L24" i="3"/>
  <c r="L20" i="3"/>
  <c r="L18" i="3"/>
  <c r="L29" i="3"/>
  <c r="L38" i="3"/>
  <c r="L30" i="3"/>
  <c r="L22" i="3"/>
  <c r="L39" i="3"/>
  <c r="L35" i="3"/>
  <c r="L31" i="3"/>
  <c r="L27" i="3"/>
  <c r="L23" i="3"/>
  <c r="L19" i="3"/>
  <c r="B14" i="4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O19" i="3" l="1"/>
  <c r="O41" i="3"/>
  <c r="O37" i="3"/>
  <c r="O33" i="3"/>
  <c r="O29" i="3"/>
  <c r="O25" i="3"/>
  <c r="O21" i="3"/>
  <c r="O39" i="3"/>
  <c r="O31" i="3"/>
  <c r="O27" i="3"/>
  <c r="O38" i="3"/>
  <c r="O34" i="3"/>
  <c r="O30" i="3"/>
  <c r="O26" i="3"/>
  <c r="O35" i="3"/>
  <c r="O20" i="3"/>
  <c r="O22" i="3"/>
  <c r="O40" i="3"/>
  <c r="O36" i="3"/>
  <c r="O32" i="3"/>
  <c r="O28" i="3"/>
  <c r="O24" i="3"/>
  <c r="O23" i="3"/>
  <c r="O17" i="3" l="1"/>
  <c r="AB39" i="1"/>
  <c r="O18" i="3"/>
  <c r="O42" i="3" l="1"/>
</calcChain>
</file>

<file path=xl/sharedStrings.xml><?xml version="1.0" encoding="utf-8"?>
<sst xmlns="http://schemas.openxmlformats.org/spreadsheetml/2006/main" count="256" uniqueCount="75">
  <si>
    <t>FUNCTION</t>
  </si>
  <si>
    <t>N°</t>
  </si>
  <si>
    <t>CONTACT PERSON:</t>
  </si>
  <si>
    <t>DATE OF ARRIVAL</t>
  </si>
  <si>
    <t>DATE OF DEPARTURE</t>
  </si>
  <si>
    <t>E MAIL:</t>
  </si>
  <si>
    <t>PARTIAL AMOUNT</t>
  </si>
  <si>
    <t>Euro</t>
  </si>
  <si>
    <t>EJU      FEE</t>
  </si>
  <si>
    <t>SURNAME</t>
  </si>
  <si>
    <t>NAME</t>
  </si>
  <si>
    <t xml:space="preserve"> </t>
  </si>
  <si>
    <t>drop-down</t>
  </si>
  <si>
    <t>AT</t>
  </si>
  <si>
    <t>FROM</t>
  </si>
  <si>
    <t>N° OF PAX</t>
  </si>
  <si>
    <t>N°OF PAX</t>
  </si>
  <si>
    <t>TIME OF ARRIVAL</t>
  </si>
  <si>
    <t>ARRIVAL BY</t>
  </si>
  <si>
    <t>TIME OF DEPARTURE</t>
  </si>
  <si>
    <t>DEPARTURE BY</t>
  </si>
  <si>
    <t>DROP-DOWN</t>
  </si>
  <si>
    <t xml:space="preserve">DROP-DOWN </t>
  </si>
  <si>
    <t xml:space="preserve">drop-down </t>
  </si>
  <si>
    <t>TO</t>
  </si>
  <si>
    <t>HOTEL CAT. 2</t>
  </si>
  <si>
    <t>HOTEL CAT. 1</t>
  </si>
  <si>
    <t>SURNAME:</t>
  </si>
  <si>
    <t>HEAD OF THE DELEGATION
IN TRAVEL</t>
  </si>
  <si>
    <t>COUNTRY:</t>
  </si>
  <si>
    <t>PARTIAL AMOUNT (b&amp;b)</t>
  </si>
  <si>
    <t>BANK DETAILS:</t>
  </si>
  <si>
    <t>All bank fees and money transfer costs must be paid by the sender Federation</t>
  </si>
  <si>
    <t>AUTOMATICALLY FILLED: NO INPUT DATA ARE REQUIRED</t>
  </si>
  <si>
    <t>N°OF FLIGHT OR TRAIN</t>
  </si>
  <si>
    <t>ARRIVAL</t>
  </si>
  <si>
    <t>DEPARTURE</t>
  </si>
  <si>
    <t xml:space="preserve">Name of Account Holder:  Federazione Italiana Judo Lotta Karate Arti Marziali (FIJLKAM) 
Name of Bank:    BNL Sportello CONI Roma 
Address:     Via Costantino Nigra, 15 - 00194 Roma 
BIC:      BNLIITRR 
IBAN:      IT96A0100503309000000010108 
Payment Title:   EO Men Rome 2019 (country)
All bank fees and money transfer costs must be paid by the sender federation.
</t>
  </si>
  <si>
    <t>NAME:</t>
  </si>
  <si>
    <t>EMERGENCY MOBILE NUMBER:</t>
  </si>
  <si>
    <t>E-MAIL:</t>
  </si>
  <si>
    <t>ARRIVAL TRANSFER BOLOGNA / ANCONA AIRPORTS</t>
  </si>
  <si>
    <t>DEPARTURE TRANSFER BOLOGNA / ANCONA AIRPORTS</t>
  </si>
  <si>
    <t>ARRIVAL COVID TEST</t>
  </si>
  <si>
    <t>TO:</t>
  </si>
  <si>
    <t xml:space="preserve">
TRAVEL FORM                                                                                   This form must be returned to  Organising Judo Federation 
segreteria@promhotelsriccione.it      and      judoeoita@fijlkam.it 
not later than  29/08/2022</t>
  </si>
  <si>
    <t xml:space="preserve">RICCIONE EJU OTC </t>
  </si>
  <si>
    <t>12th - 16th  September 2022</t>
  </si>
  <si>
    <t>SINGLE ROOM</t>
  </si>
  <si>
    <t>TRIPLE ROOM</t>
  </si>
  <si>
    <r>
      <t xml:space="preserve">ARRIVAL </t>
    </r>
    <r>
      <rPr>
        <b/>
        <u/>
        <sz val="16"/>
        <color rgb="FF000000"/>
        <rFont val="Calibri"/>
        <family val="2"/>
      </rPr>
      <t>SUNDAY 11 Sept</t>
    </r>
    <r>
      <rPr>
        <b/>
        <sz val="16"/>
        <color indexed="8"/>
        <rFont val="Calibri"/>
        <family val="2"/>
      </rPr>
      <t>.   +                               ACCOMMODATION PACKETS                                                                                                              (mon-wed ; mon-fri)</t>
    </r>
  </si>
  <si>
    <r>
      <t xml:space="preserve">ARRIVAL </t>
    </r>
    <r>
      <rPr>
        <b/>
        <u/>
        <sz val="16"/>
        <color rgb="FF000000"/>
        <rFont val="Calibri"/>
        <family val="2"/>
      </rPr>
      <t>MONDAY 12 Sept</t>
    </r>
    <r>
      <rPr>
        <b/>
        <sz val="16"/>
        <color indexed="8"/>
        <rFont val="Calibri"/>
        <family val="2"/>
      </rPr>
      <t>.                                             ACCOMMODATION PACKETS                                                                                           (mon-wed ; mon-fri)</t>
    </r>
  </si>
  <si>
    <t>3 nights FB</t>
  </si>
  <si>
    <t>2 nights FB</t>
  </si>
  <si>
    <t>5 nights FB</t>
  </si>
  <si>
    <t>4 nights FB</t>
  </si>
  <si>
    <t>PREZZO</t>
  </si>
  <si>
    <t>2 nights HB</t>
  </si>
  <si>
    <t>4 nights HB</t>
  </si>
  <si>
    <t>CHIAVE</t>
  </si>
  <si>
    <t>DOUBLE ROOM</t>
  </si>
  <si>
    <t>3 nights HB</t>
  </si>
  <si>
    <t>5 nights HB</t>
  </si>
  <si>
    <t>EJU FEE</t>
  </si>
  <si>
    <r>
      <t xml:space="preserve">ACCOMMODATION FORM                                                                                                                                                                                                                                                                This form must be returned to  Organising Judo Federation 
</t>
    </r>
    <r>
      <rPr>
        <b/>
        <u/>
        <sz val="20"/>
        <color rgb="FFFF0000"/>
        <rFont val="Calibri"/>
        <family val="2"/>
      </rPr>
      <t>segreteria@promhotelsriccione.it</t>
    </r>
    <r>
      <rPr>
        <b/>
        <sz val="20"/>
        <color rgb="FFFF0000"/>
        <rFont val="Calibri"/>
        <family val="2"/>
      </rPr>
      <t xml:space="preserve">      and      </t>
    </r>
    <r>
      <rPr>
        <b/>
        <u/>
        <sz val="20"/>
        <color rgb="FFFF0000"/>
        <rFont val="Calibri"/>
        <family val="2"/>
      </rPr>
      <t xml:space="preserve">judoeoita@fijlkam.it </t>
    </r>
    <r>
      <rPr>
        <b/>
        <sz val="20"/>
        <color rgb="FFFF0000"/>
        <rFont val="Calibri"/>
        <family val="2"/>
      </rPr>
      <t xml:space="preserve">
not later than  29/08/2022</t>
    </r>
  </si>
  <si>
    <t>ARRIVAL DATE</t>
  </si>
  <si>
    <t>DEPARTURE DATE</t>
  </si>
  <si>
    <t>PACKET PRICE</t>
  </si>
  <si>
    <t>EJU MEMBER?</t>
  </si>
  <si>
    <t xml:space="preserve">TOTAL AMOUNT </t>
  </si>
  <si>
    <t>ACCOMMODATION</t>
  </si>
  <si>
    <t>TRANSFER</t>
  </si>
  <si>
    <t>PRE INVOICE</t>
  </si>
  <si>
    <t>TOTAL AMOUNT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</si>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</sst>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&quot;€&quot;\ #,##0.00"/>
  </numFmts>
  <fonts count="61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10"/>
      <name val="Calibri"/>
      <family val="2"/>
    </font>
    <font>
      <b/>
      <u/>
      <sz val="16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b/>
      <sz val="14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i/>
      <u/>
      <sz val="10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sz val="18"/>
      <color theme="1"/>
      <name val="Calibri"/>
      <family val="2"/>
      <scheme val="minor"/>
    </font>
    <font>
      <b/>
      <u/>
      <sz val="16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rgb="FFFF0000"/>
      <name val="Calibri"/>
      <family val="2"/>
    </font>
    <font>
      <b/>
      <u/>
      <sz val="20"/>
      <color rgb="FFFF0000"/>
      <name val="Calibri"/>
      <family val="2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4" fontId="8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/>
    <xf numFmtId="0" fontId="0" fillId="4" borderId="0" xfId="0" applyFill="1" applyAlignment="1">
      <alignment vertical="center"/>
    </xf>
    <xf numFmtId="4" fontId="5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wrapText="1"/>
    </xf>
    <xf numFmtId="4" fontId="8" fillId="4" borderId="0" xfId="0" applyNumberFormat="1" applyFont="1" applyFill="1" applyAlignment="1">
      <alignment wrapText="1"/>
    </xf>
    <xf numFmtId="0" fontId="0" fillId="4" borderId="0" xfId="0" applyFill="1" applyAlignment="1">
      <alignment horizontal="center"/>
    </xf>
    <xf numFmtId="0" fontId="0" fillId="4" borderId="0" xfId="0" applyFill="1" applyBorder="1" applyAlignment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0" fillId="4" borderId="0" xfId="0" applyFill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49" fontId="9" fillId="4" borderId="0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Border="1" applyAlignment="1" applyProtection="1">
      <alignment horizontal="center"/>
    </xf>
    <xf numFmtId="1" fontId="5" fillId="4" borderId="0" xfId="0" applyNumberFormat="1" applyFont="1" applyFill="1" applyBorder="1" applyAlignment="1" applyProtection="1">
      <alignment horizontal="center"/>
      <protection locked="0"/>
    </xf>
    <xf numFmtId="4" fontId="15" fillId="4" borderId="0" xfId="0" applyNumberFormat="1" applyFont="1" applyFill="1" applyBorder="1" applyProtection="1"/>
    <xf numFmtId="0" fontId="1" fillId="4" borderId="0" xfId="0" applyFont="1" applyFill="1" applyBorder="1" applyAlignment="1" applyProtection="1">
      <alignment horizontal="center" wrapText="1"/>
    </xf>
    <xf numFmtId="0" fontId="10" fillId="4" borderId="0" xfId="0" applyFont="1" applyFill="1" applyProtection="1"/>
    <xf numFmtId="0" fontId="38" fillId="0" borderId="0" xfId="0" applyFont="1" applyBorder="1"/>
    <xf numFmtId="0" fontId="0" fillId="4" borderId="48" xfId="0" applyFill="1" applyBorder="1" applyAlignment="1" applyProtection="1">
      <alignment horizontal="center"/>
    </xf>
    <xf numFmtId="0" fontId="16" fillId="5" borderId="2" xfId="0" applyFont="1" applyFill="1" applyBorder="1" applyAlignment="1">
      <alignment horizontal="center" vertical="center"/>
    </xf>
    <xf numFmtId="0" fontId="44" fillId="5" borderId="13" xfId="0" applyFont="1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0" fillId="4" borderId="0" xfId="0" applyFill="1" applyBorder="1" applyAlignment="1" applyProtection="1">
      <alignment vertical="center"/>
    </xf>
    <xf numFmtId="4" fontId="45" fillId="4" borderId="26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protection locked="0"/>
    </xf>
    <xf numFmtId="0" fontId="0" fillId="4" borderId="5" xfId="0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39" xfId="0" applyFill="1" applyBorder="1" applyAlignment="1" applyProtection="1">
      <protection locked="0"/>
    </xf>
    <xf numFmtId="0" fontId="0" fillId="4" borderId="59" xfId="0" applyFill="1" applyBorder="1" applyAlignment="1" applyProtection="1">
      <protection locked="0"/>
    </xf>
    <xf numFmtId="0" fontId="0" fillId="4" borderId="59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1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3" fillId="4" borderId="54" xfId="0" applyFont="1" applyFill="1" applyBorder="1" applyAlignment="1" applyProtection="1">
      <alignment vertical="center" wrapText="1"/>
    </xf>
    <xf numFmtId="0" fontId="21" fillId="4" borderId="0" xfId="0" applyFont="1" applyFill="1" applyBorder="1" applyAlignment="1" applyProtection="1"/>
    <xf numFmtId="0" fontId="22" fillId="4" borderId="4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7" fillId="4" borderId="0" xfId="0" applyFont="1" applyFill="1"/>
    <xf numFmtId="0" fontId="0" fillId="0" borderId="0" xfId="0" applyFill="1" applyProtection="1"/>
    <xf numFmtId="0" fontId="5" fillId="0" borderId="13" xfId="0" applyFont="1" applyFill="1" applyBorder="1" applyAlignment="1" applyProtection="1">
      <alignment horizontal="center" vertical="center"/>
    </xf>
    <xf numFmtId="164" fontId="38" fillId="0" borderId="3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164" fontId="38" fillId="0" borderId="5" xfId="0" applyNumberFormat="1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horizontal="center" vertical="center"/>
    </xf>
    <xf numFmtId="164" fontId="38" fillId="0" borderId="11" xfId="0" applyNumberFormat="1" applyFont="1" applyFill="1" applyBorder="1" applyAlignment="1" applyProtection="1">
      <alignment vertical="center"/>
    </xf>
    <xf numFmtId="0" fontId="23" fillId="4" borderId="0" xfId="0" applyFont="1" applyFill="1"/>
    <xf numFmtId="0" fontId="23" fillId="4" borderId="54" xfId="0" applyFont="1" applyFill="1" applyBorder="1" applyProtection="1"/>
    <xf numFmtId="4" fontId="15" fillId="0" borderId="56" xfId="0" applyNumberFormat="1" applyFont="1" applyFill="1" applyBorder="1" applyAlignment="1" applyProtection="1">
      <alignment horizontal="center" vertical="center"/>
    </xf>
    <xf numFmtId="4" fontId="15" fillId="0" borderId="57" xfId="0" applyNumberFormat="1" applyFont="1" applyFill="1" applyBorder="1" applyAlignment="1" applyProtection="1">
      <alignment horizontal="center" vertical="center"/>
    </xf>
    <xf numFmtId="4" fontId="15" fillId="0" borderId="58" xfId="0" applyNumberFormat="1" applyFont="1" applyFill="1" applyBorder="1" applyAlignment="1" applyProtection="1">
      <alignment horizontal="center" vertical="center"/>
    </xf>
    <xf numFmtId="0" fontId="0" fillId="4" borderId="8" xfId="0" applyFill="1" applyBorder="1" applyProtection="1">
      <protection locked="0"/>
    </xf>
    <xf numFmtId="0" fontId="0" fillId="4" borderId="62" xfId="0" applyFill="1" applyBorder="1" applyProtection="1">
      <protection locked="0"/>
    </xf>
    <xf numFmtId="0" fontId="0" fillId="4" borderId="14" xfId="0" applyFill="1" applyBorder="1" applyProtection="1">
      <protection locked="0"/>
    </xf>
    <xf numFmtId="20" fontId="0" fillId="4" borderId="5" xfId="0" applyNumberFormat="1" applyFill="1" applyBorder="1" applyAlignment="1" applyProtection="1">
      <protection locked="0"/>
    </xf>
    <xf numFmtId="0" fontId="42" fillId="0" borderId="61" xfId="0" applyFont="1" applyBorder="1" applyAlignment="1">
      <alignment vertical="center"/>
    </xf>
    <xf numFmtId="0" fontId="42" fillId="0" borderId="1" xfId="0" applyFont="1" applyBorder="1" applyAlignment="1">
      <alignment vertical="center"/>
    </xf>
    <xf numFmtId="49" fontId="26" fillId="3" borderId="23" xfId="0" applyNumberFormat="1" applyFont="1" applyFill="1" applyBorder="1" applyAlignment="1" applyProtection="1">
      <alignment horizontal="center" vertical="center" textRotation="90" wrapText="1"/>
    </xf>
    <xf numFmtId="165" fontId="12" fillId="0" borderId="22" xfId="0" applyNumberFormat="1" applyFont="1" applyFill="1" applyBorder="1" applyAlignment="1" applyProtection="1">
      <alignment horizontal="center" vertical="center" wrapText="1"/>
    </xf>
    <xf numFmtId="165" fontId="12" fillId="0" borderId="41" xfId="0" applyNumberFormat="1" applyFont="1" applyFill="1" applyBorder="1" applyAlignment="1" applyProtection="1">
      <alignment horizontal="center" vertical="center" wrapText="1"/>
    </xf>
    <xf numFmtId="0" fontId="9" fillId="4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46" xfId="0" applyNumberFormat="1" applyFont="1" applyFill="1" applyBorder="1" applyAlignment="1" applyProtection="1">
      <alignment horizontal="center" vertical="center"/>
      <protection locked="0"/>
    </xf>
    <xf numFmtId="0" fontId="9" fillId="4" borderId="35" xfId="0" applyNumberFormat="1" applyFont="1" applyFill="1" applyBorder="1" applyAlignment="1" applyProtection="1">
      <alignment horizontal="center" vertical="center"/>
      <protection locked="0"/>
    </xf>
    <xf numFmtId="4" fontId="32" fillId="0" borderId="35" xfId="0" applyNumberFormat="1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vertical="center" wrapText="1"/>
    </xf>
    <xf numFmtId="0" fontId="12" fillId="0" borderId="42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1" fontId="5" fillId="7" borderId="2" xfId="0" applyNumberFormat="1" applyFont="1" applyFill="1" applyBorder="1" applyAlignment="1" applyProtection="1">
      <alignment horizontal="center" vertical="center"/>
      <protection locked="0"/>
    </xf>
    <xf numFmtId="1" fontId="5" fillId="11" borderId="79" xfId="0" applyNumberFormat="1" applyFont="1" applyFill="1" applyBorder="1" applyAlignment="1" applyProtection="1">
      <alignment horizontal="center" vertical="center"/>
      <protection locked="0"/>
    </xf>
    <xf numFmtId="1" fontId="5" fillId="11" borderId="2" xfId="0" applyNumberFormat="1" applyFont="1" applyFill="1" applyBorder="1" applyAlignment="1" applyProtection="1">
      <alignment horizontal="center" vertical="center"/>
      <protection locked="0"/>
    </xf>
    <xf numFmtId="1" fontId="5" fillId="11" borderId="81" xfId="0" applyNumberFormat="1" applyFont="1" applyFill="1" applyBorder="1" applyAlignment="1" applyProtection="1">
      <alignment horizontal="center" vertical="center"/>
      <protection locked="0"/>
    </xf>
    <xf numFmtId="1" fontId="5" fillId="11" borderId="82" xfId="0" applyNumberFormat="1" applyFont="1" applyFill="1" applyBorder="1" applyAlignment="1" applyProtection="1">
      <alignment horizontal="center" vertical="center"/>
      <protection locked="0"/>
    </xf>
    <xf numFmtId="1" fontId="5" fillId="12" borderId="2" xfId="0" applyNumberFormat="1" applyFont="1" applyFill="1" applyBorder="1" applyAlignment="1" applyProtection="1">
      <alignment horizontal="center" vertical="center"/>
      <protection locked="0"/>
    </xf>
    <xf numFmtId="1" fontId="5" fillId="12" borderId="80" xfId="0" applyNumberFormat="1" applyFont="1" applyFill="1" applyBorder="1" applyAlignment="1" applyProtection="1">
      <alignment horizontal="center" vertical="center"/>
      <protection locked="0"/>
    </xf>
    <xf numFmtId="1" fontId="5" fillId="12" borderId="82" xfId="0" applyNumberFormat="1" applyFont="1" applyFill="1" applyBorder="1" applyAlignment="1" applyProtection="1">
      <alignment horizontal="center" vertical="center"/>
      <protection locked="0"/>
    </xf>
    <xf numFmtId="1" fontId="5" fillId="12" borderId="83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Border="1" applyAlignment="1"/>
    <xf numFmtId="0" fontId="0" fillId="0" borderId="0" xfId="0" applyFill="1" applyBorder="1"/>
    <xf numFmtId="49" fontId="12" fillId="0" borderId="0" xfId="0" applyNumberFormat="1" applyFont="1" applyFill="1" applyBorder="1" applyAlignment="1">
      <alignment vertical="center" textRotation="90" wrapText="1"/>
    </xf>
    <xf numFmtId="16" fontId="16" fillId="0" borderId="85" xfId="0" applyNumberFormat="1" applyFont="1" applyBorder="1" applyAlignment="1">
      <alignment horizontal="left" vertical="center"/>
    </xf>
    <xf numFmtId="0" fontId="0" fillId="0" borderId="85" xfId="0" applyBorder="1"/>
    <xf numFmtId="49" fontId="12" fillId="8" borderId="86" xfId="0" applyNumberFormat="1" applyFont="1" applyFill="1" applyBorder="1" applyAlignment="1">
      <alignment vertical="center" textRotation="90" wrapText="1"/>
    </xf>
    <xf numFmtId="0" fontId="0" fillId="0" borderId="87" xfId="0" applyBorder="1"/>
    <xf numFmtId="0" fontId="0" fillId="0" borderId="87" xfId="0" applyFill="1" applyBorder="1"/>
    <xf numFmtId="0" fontId="0" fillId="0" borderId="89" xfId="0" applyBorder="1"/>
    <xf numFmtId="0" fontId="0" fillId="0" borderId="90" xfId="0" applyFill="1" applyBorder="1"/>
    <xf numFmtId="0" fontId="55" fillId="0" borderId="84" xfId="0" applyFont="1" applyBorder="1"/>
    <xf numFmtId="0" fontId="55" fillId="0" borderId="72" xfId="0" applyFont="1" applyBorder="1"/>
    <xf numFmtId="0" fontId="55" fillId="0" borderId="88" xfId="0" applyFont="1" applyBorder="1"/>
    <xf numFmtId="1" fontId="5" fillId="8" borderId="91" xfId="0" applyNumberFormat="1" applyFont="1" applyFill="1" applyBorder="1" applyAlignment="1" applyProtection="1">
      <alignment horizontal="center" vertical="center"/>
      <protection locked="0"/>
    </xf>
    <xf numFmtId="1" fontId="5" fillId="8" borderId="17" xfId="0" applyNumberFormat="1" applyFont="1" applyFill="1" applyBorder="1" applyAlignment="1" applyProtection="1">
      <alignment horizontal="center" vertical="center"/>
      <protection locked="0"/>
    </xf>
    <xf numFmtId="0" fontId="27" fillId="0" borderId="19" xfId="0" applyNumberFormat="1" applyFont="1" applyFill="1" applyBorder="1" applyAlignment="1" applyProtection="1">
      <alignment vertical="center"/>
      <protection locked="0"/>
    </xf>
    <xf numFmtId="0" fontId="27" fillId="0" borderId="9" xfId="0" applyNumberFormat="1" applyFont="1" applyFill="1" applyBorder="1" applyAlignment="1" applyProtection="1">
      <alignment vertical="center"/>
      <protection locked="0"/>
    </xf>
    <xf numFmtId="49" fontId="26" fillId="3" borderId="42" xfId="0" applyNumberFormat="1" applyFont="1" applyFill="1" applyBorder="1" applyAlignment="1" applyProtection="1">
      <alignment horizontal="center" vertical="center" textRotation="90" wrapText="1"/>
    </xf>
    <xf numFmtId="165" fontId="12" fillId="0" borderId="38" xfId="0" applyNumberFormat="1" applyFont="1" applyFill="1" applyBorder="1" applyAlignment="1" applyProtection="1">
      <alignment horizontal="center" vertical="center" wrapText="1"/>
    </xf>
    <xf numFmtId="165" fontId="12" fillId="0" borderId="42" xfId="0" applyNumberFormat="1" applyFont="1" applyFill="1" applyBorder="1" applyAlignment="1" applyProtection="1">
      <alignment horizontal="center" vertical="center" wrapText="1"/>
    </xf>
    <xf numFmtId="0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31" xfId="0" applyNumberFormat="1" applyFont="1" applyFill="1" applyBorder="1" applyAlignment="1" applyProtection="1">
      <alignment horizontal="center" vertical="center"/>
      <protection locked="0"/>
    </xf>
    <xf numFmtId="0" fontId="45" fillId="4" borderId="56" xfId="0" applyNumberFormat="1" applyFont="1" applyFill="1" applyBorder="1" applyAlignment="1" applyProtection="1">
      <alignment horizontal="center" vertical="center"/>
      <protection locked="0"/>
    </xf>
    <xf numFmtId="0" fontId="45" fillId="4" borderId="100" xfId="0" applyNumberFormat="1" applyFont="1" applyFill="1" applyBorder="1" applyAlignment="1" applyProtection="1">
      <alignment horizontal="center" vertical="center"/>
      <protection locked="0"/>
    </xf>
    <xf numFmtId="0" fontId="45" fillId="4" borderId="101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2" fontId="59" fillId="0" borderId="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/>
    <xf numFmtId="0" fontId="0" fillId="0" borderId="19" xfId="0" applyFill="1" applyBorder="1" applyAlignment="1" applyProtection="1"/>
    <xf numFmtId="0" fontId="5" fillId="0" borderId="19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/>
    </xf>
    <xf numFmtId="4" fontId="17" fillId="13" borderId="61" xfId="0" applyNumberFormat="1" applyFont="1" applyFill="1" applyBorder="1" applyAlignment="1" applyProtection="1">
      <alignment vertical="center" wrapText="1"/>
    </xf>
    <xf numFmtId="4" fontId="17" fillId="13" borderId="1" xfId="0" applyNumberFormat="1" applyFont="1" applyFill="1" applyBorder="1" applyAlignment="1" applyProtection="1">
      <alignment vertical="center" wrapText="1"/>
    </xf>
    <xf numFmtId="4" fontId="17" fillId="13" borderId="55" xfId="0" applyNumberFormat="1" applyFont="1" applyFill="1" applyBorder="1" applyAlignment="1" applyProtection="1">
      <alignment vertical="center" wrapText="1"/>
    </xf>
    <xf numFmtId="0" fontId="59" fillId="13" borderId="52" xfId="0" applyNumberFormat="1" applyFont="1" applyFill="1" applyBorder="1" applyAlignment="1">
      <alignment horizontal="center" vertical="center"/>
    </xf>
    <xf numFmtId="0" fontId="5" fillId="0" borderId="1" xfId="0" applyFont="1" applyFill="1" applyBorder="1" applyProtection="1"/>
    <xf numFmtId="164" fontId="37" fillId="0" borderId="3" xfId="0" applyNumberFormat="1" applyFont="1" applyFill="1" applyBorder="1" applyAlignment="1" applyProtection="1">
      <alignment horizontal="center" vertical="center"/>
    </xf>
    <xf numFmtId="164" fontId="37" fillId="0" borderId="5" xfId="0" applyNumberFormat="1" applyFont="1" applyFill="1" applyBorder="1" applyAlignment="1" applyProtection="1">
      <alignment horizontal="center" vertical="center"/>
    </xf>
    <xf numFmtId="164" fontId="37" fillId="0" borderId="11" xfId="0" applyNumberFormat="1" applyFont="1" applyFill="1" applyBorder="1" applyAlignment="1" applyProtection="1">
      <alignment horizontal="center" vertical="center"/>
    </xf>
    <xf numFmtId="14" fontId="5" fillId="13" borderId="91" xfId="0" applyNumberFormat="1" applyFont="1" applyFill="1" applyBorder="1" applyAlignment="1" applyProtection="1">
      <alignment horizontal="center" vertical="center"/>
    </xf>
    <xf numFmtId="14" fontId="5" fillId="13" borderId="17" xfId="0" applyNumberFormat="1" applyFont="1" applyFill="1" applyBorder="1" applyAlignment="1" applyProtection="1">
      <alignment horizontal="center" vertical="center"/>
    </xf>
    <xf numFmtId="1" fontId="5" fillId="13" borderId="99" xfId="0" applyNumberFormat="1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4" fontId="26" fillId="8" borderId="92" xfId="0" applyNumberFormat="1" applyFont="1" applyFill="1" applyBorder="1" applyAlignment="1" applyProtection="1">
      <alignment vertical="center" wrapText="1"/>
    </xf>
    <xf numFmtId="4" fontId="26" fillId="7" borderId="92" xfId="0" applyNumberFormat="1" applyFont="1" applyFill="1" applyBorder="1" applyAlignment="1" applyProtection="1">
      <alignment vertical="center" wrapText="1"/>
    </xf>
    <xf numFmtId="4" fontId="26" fillId="11" borderId="92" xfId="0" applyNumberFormat="1" applyFont="1" applyFill="1" applyBorder="1" applyAlignment="1" applyProtection="1">
      <alignment vertical="center" wrapText="1"/>
    </xf>
    <xf numFmtId="4" fontId="26" fillId="12" borderId="92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 wrapText="1"/>
    </xf>
    <xf numFmtId="4" fontId="5" fillId="0" borderId="54" xfId="0" applyNumberFormat="1" applyFont="1" applyBorder="1" applyAlignment="1" applyProtection="1">
      <alignment horizontal="center"/>
    </xf>
    <xf numFmtId="49" fontId="26" fillId="0" borderId="17" xfId="0" applyNumberFormat="1" applyFont="1" applyFill="1" applyBorder="1" applyAlignment="1" applyProtection="1">
      <alignment horizontal="center" vertical="center" wrapText="1"/>
    </xf>
    <xf numFmtId="4" fontId="60" fillId="0" borderId="55" xfId="0" applyNumberFormat="1" applyFont="1" applyFill="1" applyBorder="1" applyAlignment="1" applyProtection="1">
      <alignment horizontal="center" vertical="center" wrapText="1"/>
    </xf>
    <xf numFmtId="0" fontId="30" fillId="8" borderId="77" xfId="0" applyFont="1" applyFill="1" applyBorder="1" applyAlignment="1" applyProtection="1">
      <alignment horizontal="center" vertical="center" wrapText="1"/>
    </xf>
    <xf numFmtId="0" fontId="30" fillId="8" borderId="21" xfId="0" applyFont="1" applyFill="1" applyBorder="1" applyAlignment="1" applyProtection="1">
      <alignment horizontal="center" vertical="center" wrapText="1"/>
    </xf>
    <xf numFmtId="0" fontId="30" fillId="7" borderId="45" xfId="0" applyFont="1" applyFill="1" applyBorder="1" applyAlignment="1" applyProtection="1">
      <alignment horizontal="center" vertical="center" wrapText="1"/>
    </xf>
    <xf numFmtId="0" fontId="30" fillId="7" borderId="22" xfId="0" applyFont="1" applyFill="1" applyBorder="1" applyAlignment="1" applyProtection="1">
      <alignment horizontal="center" vertical="center" wrapText="1"/>
    </xf>
    <xf numFmtId="0" fontId="30" fillId="7" borderId="78" xfId="0" applyFont="1" applyFill="1" applyBorder="1" applyAlignment="1" applyProtection="1">
      <alignment horizontal="center" vertical="center" wrapText="1"/>
    </xf>
    <xf numFmtId="0" fontId="30" fillId="11" borderId="77" xfId="0" applyFont="1" applyFill="1" applyBorder="1" applyAlignment="1" applyProtection="1">
      <alignment horizontal="center" vertical="center" wrapText="1"/>
    </xf>
    <xf numFmtId="0" fontId="30" fillId="11" borderId="21" xfId="0" applyFont="1" applyFill="1" applyBorder="1" applyAlignment="1" applyProtection="1">
      <alignment horizontal="center" vertical="center" wrapText="1"/>
    </xf>
    <xf numFmtId="0" fontId="30" fillId="12" borderId="45" xfId="0" applyFont="1" applyFill="1" applyBorder="1" applyAlignment="1" applyProtection="1">
      <alignment horizontal="center" vertical="center" wrapText="1"/>
    </xf>
    <xf numFmtId="0" fontId="30" fillId="12" borderId="22" xfId="0" applyFont="1" applyFill="1" applyBorder="1" applyAlignment="1" applyProtection="1">
      <alignment horizontal="center" vertical="center" wrapText="1"/>
    </xf>
    <xf numFmtId="0" fontId="30" fillId="12" borderId="78" xfId="0" applyFont="1" applyFill="1" applyBorder="1" applyAlignment="1" applyProtection="1">
      <alignment horizontal="center" vertical="center" wrapText="1"/>
    </xf>
    <xf numFmtId="4" fontId="60" fillId="5" borderId="17" xfId="0" applyNumberFormat="1" applyFont="1" applyFill="1" applyBorder="1" applyAlignment="1" applyProtection="1">
      <alignment horizontal="center" vertical="center" wrapText="1"/>
    </xf>
    <xf numFmtId="1" fontId="37" fillId="0" borderId="7" xfId="0" applyNumberFormat="1" applyFont="1" applyFill="1" applyBorder="1" applyAlignment="1" applyProtection="1">
      <alignment horizontal="center" vertical="center" wrapText="1"/>
    </xf>
    <xf numFmtId="2" fontId="39" fillId="0" borderId="2" xfId="0" applyNumberFormat="1" applyFont="1" applyFill="1" applyBorder="1" applyAlignment="1" applyProtection="1">
      <alignment horizontal="center" vertical="center" wrapText="1"/>
    </xf>
    <xf numFmtId="2" fontId="39" fillId="0" borderId="3" xfId="0" applyNumberFormat="1" applyFont="1" applyFill="1" applyBorder="1" applyAlignment="1" applyProtection="1">
      <alignment horizontal="center" vertical="center" wrapText="1"/>
    </xf>
    <xf numFmtId="2" fontId="39" fillId="0" borderId="7" xfId="0" applyNumberFormat="1" applyFont="1" applyFill="1" applyBorder="1" applyAlignment="1" applyProtection="1">
      <alignment horizontal="center" vertical="center" wrapText="1"/>
    </xf>
    <xf numFmtId="1" fontId="37" fillId="0" borderId="8" xfId="0" applyNumberFormat="1" applyFont="1" applyFill="1" applyBorder="1" applyAlignment="1" applyProtection="1">
      <alignment horizontal="center" vertical="center" wrapText="1"/>
    </xf>
    <xf numFmtId="2" fontId="39" fillId="0" borderId="4" xfId="0" applyNumberFormat="1" applyFont="1" applyFill="1" applyBorder="1" applyAlignment="1" applyProtection="1">
      <alignment horizontal="center" vertical="center" wrapText="1"/>
    </xf>
    <xf numFmtId="2" fontId="39" fillId="0" borderId="5" xfId="0" applyNumberFormat="1" applyFont="1" applyFill="1" applyBorder="1" applyAlignment="1" applyProtection="1">
      <alignment horizontal="center" vertical="center" wrapText="1"/>
    </xf>
    <xf numFmtId="2" fontId="39" fillId="0" borderId="8" xfId="0" applyNumberFormat="1" applyFont="1" applyFill="1" applyBorder="1" applyAlignment="1" applyProtection="1">
      <alignment horizontal="center" vertical="center" wrapText="1"/>
    </xf>
    <xf numFmtId="1" fontId="37" fillId="0" borderId="14" xfId="0" applyNumberFormat="1" applyFont="1" applyFill="1" applyBorder="1" applyAlignment="1" applyProtection="1">
      <alignment horizontal="center" vertical="center" wrapText="1"/>
    </xf>
    <xf numFmtId="2" fontId="39" fillId="0" borderId="11" xfId="0" applyNumberFormat="1" applyFont="1" applyFill="1" applyBorder="1" applyAlignment="1" applyProtection="1">
      <alignment horizontal="center" vertical="center" wrapText="1"/>
    </xf>
    <xf numFmtId="2" fontId="39" fillId="0" borderId="14" xfId="0" applyNumberFormat="1" applyFont="1" applyFill="1" applyBorder="1" applyAlignment="1" applyProtection="1">
      <alignment horizontal="center" vertical="center" wrapText="1"/>
    </xf>
    <xf numFmtId="0" fontId="47" fillId="4" borderId="0" xfId="0" applyFont="1" applyFill="1" applyProtection="1"/>
    <xf numFmtId="0" fontId="0" fillId="0" borderId="0" xfId="0" applyProtection="1"/>
    <xf numFmtId="0" fontId="47" fillId="4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4" fontId="48" fillId="4" borderId="0" xfId="0" applyNumberFormat="1" applyFont="1" applyFill="1" applyAlignment="1" applyProtection="1">
      <alignment horizontal="center"/>
    </xf>
    <xf numFmtId="4" fontId="5" fillId="0" borderId="0" xfId="0" applyNumberFormat="1" applyFont="1" applyAlignment="1" applyProtection="1">
      <alignment horizontal="center"/>
    </xf>
    <xf numFmtId="49" fontId="47" fillId="4" borderId="0" xfId="0" applyNumberFormat="1" applyFont="1" applyFill="1" applyAlignment="1" applyProtection="1">
      <alignment wrapText="1"/>
    </xf>
    <xf numFmtId="49" fontId="0" fillId="0" borderId="0" xfId="0" applyNumberFormat="1" applyAlignment="1" applyProtection="1">
      <alignment wrapText="1"/>
    </xf>
    <xf numFmtId="4" fontId="49" fillId="4" borderId="0" xfId="0" applyNumberFormat="1" applyFont="1" applyFill="1" applyAlignment="1" applyProtection="1">
      <alignment wrapText="1"/>
    </xf>
    <xf numFmtId="4" fontId="8" fillId="0" borderId="0" xfId="0" applyNumberFormat="1" applyFont="1" applyAlignment="1" applyProtection="1">
      <alignment wrapText="1"/>
    </xf>
    <xf numFmtId="0" fontId="47" fillId="4" borderId="0" xfId="0" applyFont="1" applyFill="1" applyAlignment="1" applyProtection="1">
      <alignment horizontal="justify"/>
    </xf>
    <xf numFmtId="0" fontId="0" fillId="0" borderId="0" xfId="0" applyAlignment="1" applyProtection="1">
      <alignment horizontal="center"/>
    </xf>
    <xf numFmtId="4" fontId="37" fillId="0" borderId="17" xfId="0" applyNumberFormat="1" applyFont="1" applyFill="1" applyBorder="1" applyAlignment="1" applyProtection="1">
      <alignment horizontal="center" vertical="center"/>
    </xf>
    <xf numFmtId="49" fontId="12" fillId="8" borderId="32" xfId="0" applyNumberFormat="1" applyFont="1" applyFill="1" applyBorder="1" applyAlignment="1" applyProtection="1">
      <alignment horizontal="center" vertical="center" textRotation="90" wrapText="1"/>
    </xf>
    <xf numFmtId="49" fontId="12" fillId="8" borderId="34" xfId="0" applyNumberFormat="1" applyFont="1" applyFill="1" applyBorder="1" applyAlignment="1" applyProtection="1">
      <alignment horizontal="center" vertical="center" textRotation="90" wrapText="1"/>
    </xf>
    <xf numFmtId="0" fontId="27" fillId="0" borderId="21" xfId="0" applyNumberFormat="1" applyFont="1" applyFill="1" applyBorder="1" applyAlignment="1" applyProtection="1">
      <alignment horizontal="center" vertical="center"/>
      <protection locked="0"/>
    </xf>
    <xf numFmtId="0" fontId="27" fillId="0" borderId="19" xfId="0" applyNumberFormat="1" applyFont="1" applyFill="1" applyBorder="1" applyAlignment="1" applyProtection="1">
      <alignment horizontal="center" vertical="center"/>
      <protection locked="0"/>
    </xf>
    <xf numFmtId="0" fontId="27" fillId="0" borderId="18" xfId="0" applyNumberFormat="1" applyFont="1" applyFill="1" applyBorder="1" applyAlignment="1" applyProtection="1">
      <alignment horizontal="center" vertical="center"/>
      <protection locked="0"/>
    </xf>
    <xf numFmtId="0" fontId="27" fillId="0" borderId="9" xfId="0" applyNumberFormat="1" applyFont="1" applyFill="1" applyBorder="1" applyAlignment="1" applyProtection="1">
      <alignment horizontal="center" vertical="center"/>
      <protection locked="0"/>
    </xf>
    <xf numFmtId="0" fontId="27" fillId="0" borderId="18" xfId="0" applyNumberFormat="1" applyFont="1" applyFill="1" applyBorder="1" applyAlignment="1" applyProtection="1">
      <alignment horizontal="center" vertical="center"/>
    </xf>
    <xf numFmtId="0" fontId="27" fillId="0" borderId="9" xfId="0" applyNumberFormat="1" applyFont="1" applyFill="1" applyBorder="1" applyAlignment="1" applyProtection="1">
      <alignment horizontal="center" vertical="center"/>
    </xf>
    <xf numFmtId="0" fontId="30" fillId="13" borderId="93" xfId="0" applyFont="1" applyFill="1" applyBorder="1" applyAlignment="1" applyProtection="1">
      <alignment horizontal="center" vertical="center" wrapText="1"/>
    </xf>
    <xf numFmtId="0" fontId="30" fillId="13" borderId="95" xfId="0" applyFont="1" applyFill="1" applyBorder="1" applyAlignment="1" applyProtection="1">
      <alignment horizontal="center" vertical="center" wrapText="1"/>
    </xf>
    <xf numFmtId="0" fontId="30" fillId="13" borderId="97" xfId="0" applyFont="1" applyFill="1" applyBorder="1" applyAlignment="1" applyProtection="1">
      <alignment horizontal="center" vertical="center" wrapText="1"/>
    </xf>
    <xf numFmtId="0" fontId="30" fillId="13" borderId="63" xfId="0" applyFont="1" applyFill="1" applyBorder="1" applyAlignment="1" applyProtection="1">
      <alignment horizontal="center" vertical="center" wrapText="1"/>
    </xf>
    <xf numFmtId="0" fontId="30" fillId="13" borderId="68" xfId="0" applyFont="1" applyFill="1" applyBorder="1" applyAlignment="1" applyProtection="1">
      <alignment horizontal="center" vertical="center" wrapText="1"/>
    </xf>
    <xf numFmtId="0" fontId="30" fillId="13" borderId="58" xfId="0" applyFont="1" applyFill="1" applyBorder="1" applyAlignment="1" applyProtection="1">
      <alignment horizontal="center" vertical="center" wrapText="1"/>
    </xf>
    <xf numFmtId="49" fontId="12" fillId="13" borderId="94" xfId="0" applyNumberFormat="1" applyFont="1" applyFill="1" applyBorder="1" applyAlignment="1" applyProtection="1">
      <alignment horizontal="center" vertical="center" wrapText="1"/>
    </xf>
    <xf numFmtId="49" fontId="12" fillId="13" borderId="96" xfId="0" applyNumberFormat="1" applyFont="1" applyFill="1" applyBorder="1" applyAlignment="1" applyProtection="1">
      <alignment horizontal="center" vertical="center" wrapText="1"/>
    </xf>
    <xf numFmtId="49" fontId="12" fillId="13" borderId="98" xfId="0" applyNumberFormat="1" applyFont="1" applyFill="1" applyBorder="1" applyAlignment="1" applyProtection="1">
      <alignment horizontal="center" vertical="center" wrapText="1"/>
    </xf>
    <xf numFmtId="49" fontId="26" fillId="0" borderId="93" xfId="0" applyNumberFormat="1" applyFont="1" applyFill="1" applyBorder="1" applyAlignment="1" applyProtection="1">
      <alignment horizontal="center" vertical="center" wrapText="1"/>
    </xf>
    <xf numFmtId="49" fontId="26" fillId="0" borderId="95" xfId="0" applyNumberFormat="1" applyFont="1" applyFill="1" applyBorder="1" applyAlignment="1" applyProtection="1">
      <alignment horizontal="center" vertical="center" wrapText="1"/>
    </xf>
    <xf numFmtId="49" fontId="26" fillId="0" borderId="97" xfId="0" applyNumberFormat="1" applyFont="1" applyFill="1" applyBorder="1" applyAlignment="1" applyProtection="1">
      <alignment horizontal="center" vertical="center" wrapText="1"/>
    </xf>
    <xf numFmtId="49" fontId="26" fillId="0" borderId="63" xfId="0" applyNumberFormat="1" applyFont="1" applyFill="1" applyBorder="1" applyAlignment="1" applyProtection="1">
      <alignment horizontal="center" vertical="center" wrapText="1"/>
    </xf>
    <xf numFmtId="49" fontId="26" fillId="0" borderId="68" xfId="0" applyNumberFormat="1" applyFont="1" applyFill="1" applyBorder="1" applyAlignment="1" applyProtection="1">
      <alignment horizontal="center" vertical="center" wrapText="1"/>
    </xf>
    <xf numFmtId="49" fontId="26" fillId="0" borderId="58" xfId="0" applyNumberFormat="1" applyFont="1" applyFill="1" applyBorder="1" applyAlignment="1" applyProtection="1">
      <alignment horizontal="center" vertical="center" wrapText="1"/>
    </xf>
    <xf numFmtId="0" fontId="4" fillId="10" borderId="69" xfId="0" applyFont="1" applyFill="1" applyBorder="1" applyAlignment="1" applyProtection="1">
      <alignment horizontal="center" vertical="center" wrapText="1"/>
    </xf>
    <xf numFmtId="0" fontId="4" fillId="10" borderId="70" xfId="0" applyFont="1" applyFill="1" applyBorder="1" applyAlignment="1" applyProtection="1">
      <alignment horizontal="center" vertical="center" wrapText="1"/>
    </xf>
    <xf numFmtId="0" fontId="4" fillId="10" borderId="71" xfId="0" applyFont="1" applyFill="1" applyBorder="1" applyAlignment="1" applyProtection="1">
      <alignment horizontal="center" vertical="center" wrapText="1"/>
    </xf>
    <xf numFmtId="49" fontId="12" fillId="8" borderId="33" xfId="0" applyNumberFormat="1" applyFont="1" applyFill="1" applyBorder="1" applyAlignment="1" applyProtection="1">
      <alignment horizontal="center" vertical="center" textRotation="90" wrapText="1"/>
    </xf>
    <xf numFmtId="49" fontId="12" fillId="8" borderId="35" xfId="0" applyNumberFormat="1" applyFont="1" applyFill="1" applyBorder="1" applyAlignment="1" applyProtection="1">
      <alignment horizontal="center" vertical="center" textRotation="90" wrapText="1"/>
    </xf>
    <xf numFmtId="49" fontId="12" fillId="7" borderId="45" xfId="0" applyNumberFormat="1" applyFont="1" applyFill="1" applyBorder="1" applyAlignment="1" applyProtection="1">
      <alignment horizontal="center" vertical="center" textRotation="90" wrapText="1"/>
    </xf>
    <xf numFmtId="49" fontId="12" fillId="7" borderId="36" xfId="0" applyNumberFormat="1" applyFont="1" applyFill="1" applyBorder="1" applyAlignment="1" applyProtection="1">
      <alignment horizontal="center" vertical="center" textRotation="90" wrapText="1"/>
    </xf>
    <xf numFmtId="49" fontId="12" fillId="7" borderId="32" xfId="0" applyNumberFormat="1" applyFont="1" applyFill="1" applyBorder="1" applyAlignment="1" applyProtection="1">
      <alignment horizontal="center" vertical="center" textRotation="90" wrapText="1"/>
    </xf>
    <xf numFmtId="49" fontId="12" fillId="7" borderId="34" xfId="0" applyNumberFormat="1" applyFont="1" applyFill="1" applyBorder="1" applyAlignment="1" applyProtection="1">
      <alignment horizontal="center" vertical="center" textRotation="90" wrapText="1"/>
    </xf>
    <xf numFmtId="49" fontId="12" fillId="7" borderId="74" xfId="0" applyNumberFormat="1" applyFont="1" applyFill="1" applyBorder="1" applyAlignment="1" applyProtection="1">
      <alignment horizontal="center" vertical="center" textRotation="90" wrapText="1"/>
    </xf>
    <xf numFmtId="49" fontId="12" fillId="7" borderId="76" xfId="0" applyNumberFormat="1" applyFont="1" applyFill="1" applyBorder="1" applyAlignment="1" applyProtection="1">
      <alignment horizontal="center" vertical="center" textRotation="90" wrapText="1"/>
    </xf>
    <xf numFmtId="49" fontId="12" fillId="11" borderId="73" xfId="0" applyNumberFormat="1" applyFont="1" applyFill="1" applyBorder="1" applyAlignment="1" applyProtection="1">
      <alignment horizontal="center" vertical="center" textRotation="90" wrapText="1"/>
    </xf>
    <xf numFmtId="49" fontId="12" fillId="11" borderId="75" xfId="0" applyNumberFormat="1" applyFont="1" applyFill="1" applyBorder="1" applyAlignment="1" applyProtection="1">
      <alignment horizontal="center" vertical="center" textRotation="90" wrapText="1"/>
    </xf>
    <xf numFmtId="49" fontId="12" fillId="11" borderId="32" xfId="0" applyNumberFormat="1" applyFont="1" applyFill="1" applyBorder="1" applyAlignment="1" applyProtection="1">
      <alignment horizontal="center" vertical="center" textRotation="90" wrapText="1"/>
    </xf>
    <xf numFmtId="49" fontId="12" fillId="11" borderId="34" xfId="0" applyNumberFormat="1" applyFont="1" applyFill="1" applyBorder="1" applyAlignment="1" applyProtection="1">
      <alignment horizontal="center" vertical="center" textRotation="90" wrapText="1"/>
    </xf>
    <xf numFmtId="49" fontId="12" fillId="11" borderId="33" xfId="0" applyNumberFormat="1" applyFont="1" applyFill="1" applyBorder="1" applyAlignment="1" applyProtection="1">
      <alignment horizontal="center" vertical="center" textRotation="90" wrapText="1"/>
    </xf>
    <xf numFmtId="49" fontId="12" fillId="11" borderId="35" xfId="0" applyNumberFormat="1" applyFont="1" applyFill="1" applyBorder="1" applyAlignment="1" applyProtection="1">
      <alignment horizontal="center" vertical="center" textRotation="90" wrapText="1"/>
    </xf>
    <xf numFmtId="49" fontId="12" fillId="12" borderId="45" xfId="0" applyNumberFormat="1" applyFont="1" applyFill="1" applyBorder="1" applyAlignment="1" applyProtection="1">
      <alignment horizontal="center" vertical="center" textRotation="90" wrapText="1"/>
    </xf>
    <xf numFmtId="49" fontId="12" fillId="12" borderId="36" xfId="0" applyNumberFormat="1" applyFont="1" applyFill="1" applyBorder="1" applyAlignment="1" applyProtection="1">
      <alignment horizontal="center" vertical="center" textRotation="90" wrapText="1"/>
    </xf>
    <xf numFmtId="49" fontId="12" fillId="12" borderId="32" xfId="0" applyNumberFormat="1" applyFont="1" applyFill="1" applyBorder="1" applyAlignment="1" applyProtection="1">
      <alignment horizontal="center" vertical="center" textRotation="90" wrapText="1"/>
    </xf>
    <xf numFmtId="49" fontId="12" fillId="12" borderId="34" xfId="0" applyNumberFormat="1" applyFont="1" applyFill="1" applyBorder="1" applyAlignment="1" applyProtection="1">
      <alignment horizontal="center" vertical="center" textRotation="90" wrapText="1"/>
    </xf>
    <xf numFmtId="49" fontId="12" fillId="12" borderId="74" xfId="0" applyNumberFormat="1" applyFont="1" applyFill="1" applyBorder="1" applyAlignment="1" applyProtection="1">
      <alignment horizontal="center" vertical="center" textRotation="90" wrapText="1"/>
    </xf>
    <xf numFmtId="49" fontId="12" fillId="12" borderId="76" xfId="0" applyNumberFormat="1" applyFont="1" applyFill="1" applyBorder="1" applyAlignment="1" applyProtection="1">
      <alignment horizontal="center" vertical="center" textRotation="90" wrapText="1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0" borderId="6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/>
    </xf>
    <xf numFmtId="0" fontId="35" fillId="0" borderId="6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0" fontId="58" fillId="0" borderId="1" xfId="0" applyFont="1" applyFill="1" applyBorder="1" applyAlignment="1">
      <alignment horizontal="right" vertical="center"/>
    </xf>
    <xf numFmtId="0" fontId="58" fillId="0" borderId="55" xfId="0" applyFont="1" applyFill="1" applyBorder="1" applyAlignment="1">
      <alignment horizontal="right" vertical="center"/>
    </xf>
    <xf numFmtId="0" fontId="2" fillId="0" borderId="41" xfId="0" applyFont="1" applyFill="1" applyBorder="1" applyAlignment="1" applyProtection="1">
      <alignment horizontal="center" vertical="center" wrapText="1"/>
    </xf>
    <xf numFmtId="0" fontId="0" fillId="0" borderId="42" xfId="0" applyFill="1" applyBorder="1" applyAlignment="1" applyProtection="1">
      <alignment horizontal="center" vertical="center" wrapText="1"/>
    </xf>
    <xf numFmtId="0" fontId="0" fillId="0" borderId="50" xfId="0" applyFill="1" applyBorder="1" applyAlignment="1" applyProtection="1">
      <alignment horizontal="center" vertical="center" wrapText="1"/>
    </xf>
    <xf numFmtId="0" fontId="0" fillId="0" borderId="51" xfId="0" applyFill="1" applyBorder="1" applyAlignment="1" applyProtection="1">
      <alignment horizontal="center" vertical="center" wrapText="1"/>
    </xf>
    <xf numFmtId="0" fontId="0" fillId="0" borderId="43" xfId="0" applyFill="1" applyBorder="1" applyAlignment="1" applyProtection="1">
      <alignment horizontal="center" vertical="center" wrapText="1"/>
    </xf>
    <xf numFmtId="0" fontId="0" fillId="0" borderId="44" xfId="0" applyFill="1" applyBorder="1" applyAlignment="1" applyProtection="1">
      <alignment horizontal="center" vertical="center" wrapText="1"/>
    </xf>
    <xf numFmtId="0" fontId="0" fillId="0" borderId="53" xfId="0" applyFill="1" applyBorder="1" applyAlignment="1" applyProtection="1">
      <alignment horizontal="center" vertical="center" wrapText="1"/>
    </xf>
    <xf numFmtId="0" fontId="0" fillId="0" borderId="54" xfId="0" applyFill="1" applyBorder="1" applyAlignment="1" applyProtection="1">
      <alignment horizontal="center" vertical="center" wrapText="1"/>
    </xf>
    <xf numFmtId="0" fontId="0" fillId="0" borderId="55" xfId="0" applyFill="1" applyBorder="1" applyAlignment="1" applyProtection="1">
      <alignment horizontal="center" vertical="center" wrapText="1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0" fontId="0" fillId="0" borderId="49" xfId="0" applyFill="1" applyBorder="1" applyAlignment="1" applyProtection="1">
      <alignment horizontal="center" vertical="center" wrapText="1"/>
    </xf>
    <xf numFmtId="0" fontId="0" fillId="0" borderId="36" xfId="0" applyFill="1" applyBorder="1" applyAlignment="1" applyProtection="1">
      <alignment horizontal="center" vertical="center" wrapText="1"/>
    </xf>
    <xf numFmtId="0" fontId="13" fillId="0" borderId="32" xfId="0" applyFont="1" applyFill="1" applyBorder="1" applyAlignment="1" applyProtection="1">
      <alignment horizontal="left"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0" fillId="0" borderId="41" xfId="0" applyFill="1" applyBorder="1" applyAlignment="1" applyProtection="1">
      <alignment vertical="center"/>
      <protection locked="0"/>
    </xf>
    <xf numFmtId="0" fontId="0" fillId="0" borderId="33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12" fillId="8" borderId="73" xfId="0" applyNumberFormat="1" applyFont="1" applyFill="1" applyBorder="1" applyAlignment="1" applyProtection="1">
      <alignment horizontal="center" vertical="center" textRotation="90" wrapText="1"/>
    </xf>
    <xf numFmtId="49" fontId="12" fillId="8" borderId="75" xfId="0" applyNumberFormat="1" applyFont="1" applyFill="1" applyBorder="1" applyAlignment="1" applyProtection="1">
      <alignment horizontal="center" vertical="center" textRotation="90" wrapText="1"/>
    </xf>
    <xf numFmtId="0" fontId="4" fillId="9" borderId="69" xfId="0" applyFont="1" applyFill="1" applyBorder="1" applyAlignment="1" applyProtection="1">
      <alignment horizontal="center" vertical="center" wrapText="1"/>
    </xf>
    <xf numFmtId="0" fontId="4" fillId="9" borderId="70" xfId="0" applyFont="1" applyFill="1" applyBorder="1" applyAlignment="1" applyProtection="1">
      <alignment horizontal="center" vertical="center" wrapText="1"/>
    </xf>
    <xf numFmtId="0" fontId="4" fillId="9" borderId="71" xfId="0" applyFont="1" applyFill="1" applyBorder="1" applyAlignment="1" applyProtection="1">
      <alignment horizontal="center" vertical="center" wrapText="1"/>
    </xf>
    <xf numFmtId="0" fontId="34" fillId="0" borderId="48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4" fillId="0" borderId="0" xfId="0" applyFont="1" applyBorder="1" applyAlignment="1"/>
    <xf numFmtId="0" fontId="27" fillId="0" borderId="37" xfId="0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right"/>
    </xf>
    <xf numFmtId="0" fontId="12" fillId="0" borderId="37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0" fillId="0" borderId="38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" fontId="26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56" fillId="4" borderId="60" xfId="0" applyFont="1" applyFill="1" applyBorder="1" applyAlignment="1">
      <alignment horizontal="center" vertical="center" wrapText="1"/>
    </xf>
    <xf numFmtId="0" fontId="56" fillId="4" borderId="6" xfId="0" applyFont="1" applyFill="1" applyBorder="1" applyAlignment="1">
      <alignment horizontal="center" vertical="center" wrapText="1"/>
    </xf>
    <xf numFmtId="0" fontId="56" fillId="4" borderId="53" xfId="0" applyFont="1" applyFill="1" applyBorder="1" applyAlignment="1">
      <alignment horizontal="center" vertical="center" wrapText="1"/>
    </xf>
    <xf numFmtId="0" fontId="56" fillId="4" borderId="48" xfId="0" applyFont="1" applyFill="1" applyBorder="1" applyAlignment="1">
      <alignment horizontal="center" vertical="center" wrapText="1"/>
    </xf>
    <xf numFmtId="0" fontId="56" fillId="4" borderId="0" xfId="0" applyFont="1" applyFill="1" applyBorder="1" applyAlignment="1">
      <alignment horizontal="center" vertical="center" wrapText="1"/>
    </xf>
    <xf numFmtId="0" fontId="56" fillId="4" borderId="54" xfId="0" applyFont="1" applyFill="1" applyBorder="1" applyAlignment="1">
      <alignment horizontal="center" vertical="center" wrapText="1"/>
    </xf>
    <xf numFmtId="0" fontId="56" fillId="4" borderId="61" xfId="0" applyFont="1" applyFill="1" applyBorder="1" applyAlignment="1">
      <alignment horizontal="center" vertical="center" wrapText="1"/>
    </xf>
    <xf numFmtId="0" fontId="56" fillId="4" borderId="1" xfId="0" applyFont="1" applyFill="1" applyBorder="1" applyAlignment="1">
      <alignment horizontal="center" vertical="center" wrapText="1"/>
    </xf>
    <xf numFmtId="0" fontId="56" fillId="4" borderId="5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22" fillId="6" borderId="18" xfId="0" applyFont="1" applyFill="1" applyBorder="1" applyAlignment="1" applyProtection="1">
      <alignment horizontal="center" vertical="center"/>
    </xf>
    <xf numFmtId="0" fontId="22" fillId="6" borderId="19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38" fillId="0" borderId="0" xfId="0" applyFont="1" applyBorder="1" applyAlignment="1"/>
    <xf numFmtId="0" fontId="37" fillId="0" borderId="15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7" fillId="4" borderId="48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left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8" fillId="0" borderId="25" xfId="0" applyFont="1" applyFill="1" applyBorder="1" applyAlignment="1" applyProtection="1">
      <alignment horizontal="center" vertical="center"/>
    </xf>
    <xf numFmtId="49" fontId="12" fillId="0" borderId="63" xfId="0" applyNumberFormat="1" applyFont="1" applyFill="1" applyBorder="1" applyAlignment="1" applyProtection="1">
      <alignment horizontal="center" vertical="center" textRotation="90" wrapText="1"/>
    </xf>
    <xf numFmtId="49" fontId="12" fillId="0" borderId="58" xfId="0" applyNumberFormat="1" applyFont="1" applyFill="1" applyBorder="1" applyAlignment="1" applyProtection="1">
      <alignment horizontal="center" vertical="center" textRotation="90" wrapText="1"/>
    </xf>
    <xf numFmtId="49" fontId="26" fillId="0" borderId="45" xfId="0" applyNumberFormat="1" applyFont="1" applyFill="1" applyBorder="1" applyAlignment="1" applyProtection="1">
      <alignment horizontal="center" vertical="center" wrapText="1"/>
    </xf>
    <xf numFmtId="49" fontId="26" fillId="0" borderId="36" xfId="0" applyNumberFormat="1" applyFont="1" applyFill="1" applyBorder="1" applyAlignment="1" applyProtection="1">
      <alignment horizontal="center" vertical="center" wrapText="1"/>
    </xf>
    <xf numFmtId="49" fontId="26" fillId="0" borderId="32" xfId="0" applyNumberFormat="1" applyFont="1" applyFill="1" applyBorder="1" applyAlignment="1" applyProtection="1">
      <alignment horizontal="center" vertical="center" textRotation="90" wrapText="1"/>
    </xf>
    <xf numFmtId="49" fontId="26" fillId="0" borderId="34" xfId="0" applyNumberFormat="1" applyFont="1" applyFill="1" applyBorder="1" applyAlignment="1" applyProtection="1">
      <alignment horizontal="center" vertical="center" textRotation="90" wrapText="1"/>
    </xf>
    <xf numFmtId="0" fontId="0" fillId="4" borderId="60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53" xfId="0" applyFill="1" applyBorder="1" applyAlignment="1" applyProtection="1">
      <alignment horizontal="center"/>
    </xf>
    <xf numFmtId="0" fontId="51" fillId="4" borderId="0" xfId="0" applyFont="1" applyFill="1" applyBorder="1" applyAlignment="1" applyProtection="1">
      <alignment horizontal="left" vertical="center"/>
    </xf>
    <xf numFmtId="22" fontId="24" fillId="4" borderId="60" xfId="0" applyNumberFormat="1" applyFont="1" applyFill="1" applyBorder="1" applyAlignment="1" applyProtection="1">
      <alignment horizontal="center" vertical="center"/>
    </xf>
    <xf numFmtId="22" fontId="24" fillId="4" borderId="6" xfId="0" applyNumberFormat="1" applyFont="1" applyFill="1" applyBorder="1" applyAlignment="1" applyProtection="1">
      <alignment horizontal="center" vertical="center"/>
    </xf>
    <xf numFmtId="22" fontId="24" fillId="4" borderId="53" xfId="0" applyNumberFormat="1" applyFont="1" applyFill="1" applyBorder="1" applyAlignment="1" applyProtection="1">
      <alignment horizontal="center" vertical="center"/>
    </xf>
    <xf numFmtId="22" fontId="24" fillId="4" borderId="48" xfId="0" applyNumberFormat="1" applyFont="1" applyFill="1" applyBorder="1" applyAlignment="1" applyProtection="1">
      <alignment horizontal="center" vertical="center"/>
    </xf>
    <xf numFmtId="22" fontId="24" fillId="4" borderId="0" xfId="0" applyNumberFormat="1" applyFont="1" applyFill="1" applyBorder="1" applyAlignment="1" applyProtection="1">
      <alignment horizontal="center" vertical="center"/>
    </xf>
    <xf numFmtId="22" fontId="24" fillId="4" borderId="54" xfId="0" applyNumberFormat="1" applyFont="1" applyFill="1" applyBorder="1" applyAlignment="1" applyProtection="1">
      <alignment horizontal="center" vertical="center"/>
    </xf>
    <xf numFmtId="22" fontId="24" fillId="4" borderId="61" xfId="0" applyNumberFormat="1" applyFont="1" applyFill="1" applyBorder="1" applyAlignment="1" applyProtection="1">
      <alignment horizontal="center" vertical="center"/>
    </xf>
    <xf numFmtId="22" fontId="24" fillId="4" borderId="1" xfId="0" applyNumberFormat="1" applyFont="1" applyFill="1" applyBorder="1" applyAlignment="1" applyProtection="1">
      <alignment horizontal="center" vertical="center"/>
    </xf>
    <xf numFmtId="22" fontId="24" fillId="4" borderId="55" xfId="0" applyNumberFormat="1" applyFont="1" applyFill="1" applyBorder="1" applyAlignment="1" applyProtection="1">
      <alignment horizontal="center" vertical="center"/>
    </xf>
    <xf numFmtId="0" fontId="50" fillId="4" borderId="48" xfId="0" applyFont="1" applyFill="1" applyBorder="1" applyAlignment="1" applyProtection="1">
      <alignment horizontal="right" vertical="center"/>
    </xf>
    <xf numFmtId="0" fontId="50" fillId="4" borderId="0" xfId="0" applyFont="1" applyFill="1" applyBorder="1" applyAlignment="1" applyProtection="1">
      <alignment horizontal="right" vertical="center"/>
    </xf>
    <xf numFmtId="0" fontId="50" fillId="4" borderId="54" xfId="0" applyFont="1" applyFill="1" applyBorder="1" applyAlignment="1" applyProtection="1">
      <alignment horizontal="right" vertical="center"/>
    </xf>
    <xf numFmtId="0" fontId="35" fillId="4" borderId="60" xfId="0" applyFont="1" applyFill="1" applyBorder="1" applyAlignment="1" applyProtection="1">
      <alignment horizontal="center" vertical="center" wrapText="1"/>
    </xf>
    <xf numFmtId="0" fontId="35" fillId="4" borderId="6" xfId="0" applyFont="1" applyFill="1" applyBorder="1" applyAlignment="1" applyProtection="1">
      <alignment horizontal="center" vertical="center" wrapText="1"/>
    </xf>
    <xf numFmtId="0" fontId="35" fillId="4" borderId="53" xfId="0" applyFont="1" applyFill="1" applyBorder="1" applyAlignment="1" applyProtection="1">
      <alignment horizontal="center" vertical="center" wrapText="1"/>
    </xf>
    <xf numFmtId="0" fontId="36" fillId="4" borderId="48" xfId="0" applyFont="1" applyFill="1" applyBorder="1" applyAlignment="1" applyProtection="1">
      <alignment horizontal="left" vertical="top" wrapText="1"/>
    </xf>
    <xf numFmtId="0" fontId="36" fillId="4" borderId="0" xfId="0" applyFont="1" applyFill="1" applyBorder="1" applyAlignment="1" applyProtection="1">
      <alignment horizontal="left" vertical="top" wrapText="1"/>
    </xf>
    <xf numFmtId="0" fontId="36" fillId="4" borderId="54" xfId="0" applyFont="1" applyFill="1" applyBorder="1" applyAlignment="1" applyProtection="1">
      <alignment horizontal="left" vertical="top" wrapText="1"/>
    </xf>
    <xf numFmtId="0" fontId="41" fillId="4" borderId="61" xfId="0" applyFont="1" applyFill="1" applyBorder="1" applyAlignment="1" applyProtection="1">
      <alignment horizontal="center" vertical="top" wrapText="1"/>
    </xf>
    <xf numFmtId="0" fontId="40" fillId="4" borderId="1" xfId="0" applyFont="1" applyFill="1" applyBorder="1" applyAlignment="1" applyProtection="1">
      <alignment horizontal="center" vertical="top" wrapText="1"/>
    </xf>
    <xf numFmtId="0" fontId="40" fillId="4" borderId="55" xfId="0" applyFont="1" applyFill="1" applyBorder="1" applyAlignment="1" applyProtection="1">
      <alignment horizontal="center" vertical="top" wrapText="1"/>
    </xf>
    <xf numFmtId="0" fontId="20" fillId="0" borderId="17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center" vertical="center"/>
    </xf>
    <xf numFmtId="0" fontId="38" fillId="0" borderId="16" xfId="0" applyFont="1" applyFill="1" applyBorder="1" applyAlignment="1" applyProtection="1">
      <alignment horizontal="center" vertical="center"/>
    </xf>
    <xf numFmtId="49" fontId="12" fillId="0" borderId="32" xfId="0" applyNumberFormat="1" applyFont="1" applyFill="1" applyBorder="1" applyAlignment="1" applyProtection="1">
      <alignment horizontal="center" vertical="center" textRotation="90" wrapText="1"/>
    </xf>
    <xf numFmtId="0" fontId="13" fillId="0" borderId="34" xfId="0" applyFont="1" applyFill="1" applyBorder="1" applyAlignment="1" applyProtection="1">
      <alignment horizontal="center" vertical="center" wrapText="1"/>
    </xf>
    <xf numFmtId="49" fontId="12" fillId="0" borderId="33" xfId="0" applyNumberFormat="1" applyFont="1" applyFill="1" applyBorder="1" applyAlignment="1" applyProtection="1">
      <alignment horizontal="center" vertical="center" textRotation="90" wrapText="1"/>
    </xf>
    <xf numFmtId="0" fontId="13" fillId="0" borderId="35" xfId="0" applyFont="1" applyFill="1" applyBorder="1" applyAlignment="1" applyProtection="1">
      <alignment horizontal="center" vertical="center" wrapText="1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/>
    </xf>
    <xf numFmtId="0" fontId="37" fillId="0" borderId="12" xfId="0" applyFont="1" applyFill="1" applyBorder="1" applyAlignment="1" applyProtection="1">
      <alignment horizontal="center" vertical="center"/>
    </xf>
    <xf numFmtId="0" fontId="37" fillId="0" borderId="30" xfId="0" applyFont="1" applyFill="1" applyBorder="1" applyAlignment="1" applyProtection="1">
      <alignment horizontal="center" vertical="center"/>
    </xf>
    <xf numFmtId="0" fontId="37" fillId="0" borderId="31" xfId="0" applyFont="1" applyFill="1" applyBorder="1" applyAlignment="1" applyProtection="1">
      <alignment horizontal="center" vertical="center"/>
    </xf>
    <xf numFmtId="0" fontId="38" fillId="0" borderId="20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horizontal="center" vertical="center"/>
    </xf>
    <xf numFmtId="0" fontId="38" fillId="0" borderId="30" xfId="0" applyFont="1" applyFill="1" applyBorder="1" applyAlignment="1" applyProtection="1">
      <alignment horizontal="center" vertical="center"/>
    </xf>
    <xf numFmtId="0" fontId="38" fillId="0" borderId="31" xfId="0" applyFont="1" applyFill="1" applyBorder="1" applyAlignment="1" applyProtection="1">
      <alignment horizontal="center" vertical="center"/>
    </xf>
    <xf numFmtId="49" fontId="26" fillId="0" borderId="41" xfId="0" applyNumberFormat="1" applyFont="1" applyFill="1" applyBorder="1" applyAlignment="1" applyProtection="1">
      <alignment horizontal="center" vertical="center" textRotation="90" wrapText="1"/>
    </xf>
    <xf numFmtId="49" fontId="26" fillId="0" borderId="43" xfId="0" applyNumberFormat="1" applyFont="1" applyFill="1" applyBorder="1" applyAlignment="1" applyProtection="1">
      <alignment horizontal="center" vertical="center" textRotation="90" wrapText="1"/>
    </xf>
    <xf numFmtId="0" fontId="53" fillId="4" borderId="0" xfId="0" applyFont="1" applyFill="1" applyBorder="1" applyAlignment="1" applyProtection="1">
      <alignment vertical="top" wrapText="1"/>
    </xf>
    <xf numFmtId="0" fontId="53" fillId="4" borderId="54" xfId="0" applyFont="1" applyFill="1" applyBorder="1" applyAlignment="1" applyProtection="1">
      <alignment vertical="top" wrapText="1"/>
    </xf>
    <xf numFmtId="49" fontId="22" fillId="5" borderId="3" xfId="0" applyNumberFormat="1" applyFont="1" applyFill="1" applyBorder="1" applyAlignment="1">
      <alignment horizontal="center" vertical="center"/>
    </xf>
    <xf numFmtId="0" fontId="16" fillId="5" borderId="60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46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49" fontId="27" fillId="4" borderId="21" xfId="0" applyNumberFormat="1" applyFont="1" applyFill="1" applyBorder="1" applyAlignment="1" applyProtection="1">
      <alignment horizontal="center" vertical="center"/>
    </xf>
    <xf numFmtId="49" fontId="27" fillId="4" borderId="19" xfId="0" applyNumberFormat="1" applyFont="1" applyFill="1" applyBorder="1" applyAlignment="1" applyProtection="1">
      <alignment horizontal="center" vertical="center"/>
    </xf>
    <xf numFmtId="49" fontId="27" fillId="4" borderId="9" xfId="0" applyNumberFormat="1" applyFont="1" applyFill="1" applyBorder="1" applyAlignment="1" applyProtection="1">
      <alignment horizontal="center" vertical="center"/>
    </xf>
    <xf numFmtId="0" fontId="19" fillId="4" borderId="60" xfId="0" applyFont="1" applyFill="1" applyBorder="1" applyAlignment="1" applyProtection="1">
      <alignment horizontal="center" vertical="center" wrapText="1"/>
    </xf>
    <xf numFmtId="0" fontId="43" fillId="4" borderId="6" xfId="0" applyFont="1" applyFill="1" applyBorder="1" applyAlignment="1" applyProtection="1">
      <alignment horizontal="center" vertical="center" wrapText="1"/>
    </xf>
    <xf numFmtId="0" fontId="43" fillId="4" borderId="53" xfId="0" applyFont="1" applyFill="1" applyBorder="1" applyAlignment="1" applyProtection="1">
      <alignment horizontal="center" vertical="center" wrapText="1"/>
    </xf>
    <xf numFmtId="0" fontId="43" fillId="4" borderId="48" xfId="0" applyFont="1" applyFill="1" applyBorder="1" applyAlignment="1" applyProtection="1">
      <alignment horizontal="center" vertical="center" wrapText="1"/>
    </xf>
    <xf numFmtId="0" fontId="43" fillId="4" borderId="0" xfId="0" applyFont="1" applyFill="1" applyBorder="1" applyAlignment="1" applyProtection="1">
      <alignment horizontal="center" vertical="center" wrapText="1"/>
    </xf>
    <xf numFmtId="0" fontId="43" fillId="4" borderId="54" xfId="0" applyFont="1" applyFill="1" applyBorder="1" applyAlignment="1" applyProtection="1">
      <alignment horizontal="center" vertical="center" wrapText="1"/>
    </xf>
    <xf numFmtId="0" fontId="43" fillId="4" borderId="61" xfId="0" applyFont="1" applyFill="1" applyBorder="1" applyAlignment="1" applyProtection="1">
      <alignment horizontal="center" vertical="center" wrapText="1"/>
    </xf>
    <xf numFmtId="0" fontId="43" fillId="4" borderId="1" xfId="0" applyFont="1" applyFill="1" applyBorder="1" applyAlignment="1" applyProtection="1">
      <alignment horizontal="center" vertical="center" wrapText="1"/>
    </xf>
    <xf numFmtId="0" fontId="43" fillId="4" borderId="55" xfId="0" applyFont="1" applyFill="1" applyBorder="1" applyAlignment="1" applyProtection="1">
      <alignment horizontal="center" vertical="center" wrapText="1"/>
    </xf>
    <xf numFmtId="0" fontId="52" fillId="4" borderId="61" xfId="0" applyFont="1" applyFill="1" applyBorder="1" applyAlignment="1" applyProtection="1">
      <alignment horizontal="right" vertical="center"/>
    </xf>
    <xf numFmtId="0" fontId="52" fillId="4" borderId="1" xfId="0" applyFont="1" applyFill="1" applyBorder="1" applyAlignment="1" applyProtection="1">
      <alignment horizontal="right" vertical="center"/>
    </xf>
    <xf numFmtId="0" fontId="52" fillId="4" borderId="55" xfId="0" applyFont="1" applyFill="1" applyBorder="1" applyAlignment="1" applyProtection="1">
      <alignment horizontal="right" vertical="center"/>
    </xf>
    <xf numFmtId="49" fontId="22" fillId="5" borderId="7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right" vertical="center" wrapText="1"/>
    </xf>
    <xf numFmtId="0" fontId="33" fillId="5" borderId="3" xfId="0" applyFont="1" applyFill="1" applyBorder="1" applyAlignment="1">
      <alignment horizontal="right" vertical="center" wrapText="1"/>
    </xf>
    <xf numFmtId="0" fontId="33" fillId="5" borderId="4" xfId="0" applyFont="1" applyFill="1" applyBorder="1" applyAlignment="1">
      <alignment horizontal="right" vertical="center" wrapText="1"/>
    </xf>
    <xf numFmtId="0" fontId="33" fillId="5" borderId="5" xfId="0" applyFont="1" applyFill="1" applyBorder="1" applyAlignment="1">
      <alignment horizontal="right" vertical="center" wrapText="1"/>
    </xf>
    <xf numFmtId="49" fontId="46" fillId="4" borderId="5" xfId="0" applyNumberFormat="1" applyFont="1" applyFill="1" applyBorder="1" applyAlignment="1" applyProtection="1">
      <alignment horizontal="center" vertical="center"/>
      <protection locked="0"/>
    </xf>
    <xf numFmtId="49" fontId="46" fillId="4" borderId="8" xfId="0" applyNumberFormat="1" applyFont="1" applyFill="1" applyBorder="1" applyAlignment="1" applyProtection="1">
      <alignment horizontal="center" vertical="center"/>
      <protection locked="0"/>
    </xf>
    <xf numFmtId="0" fontId="7" fillId="4" borderId="48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0" fontId="27" fillId="5" borderId="37" xfId="0" applyFont="1" applyFill="1" applyBorder="1" applyAlignment="1" applyProtection="1">
      <alignment horizontal="right" vertical="center"/>
    </xf>
    <xf numFmtId="0" fontId="28" fillId="5" borderId="22" xfId="0" applyFont="1" applyFill="1" applyBorder="1" applyAlignment="1" applyProtection="1">
      <alignment horizontal="right"/>
    </xf>
    <xf numFmtId="49" fontId="22" fillId="5" borderId="3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573878</xdr:colOff>
      <xdr:row>1</xdr:row>
      <xdr:rowOff>83342</xdr:rowOff>
    </xdr:from>
    <xdr:to>
      <xdr:col>20</xdr:col>
      <xdr:colOff>711646</xdr:colOff>
      <xdr:row>1</xdr:row>
      <xdr:rowOff>892968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2" y="285748"/>
          <a:ext cx="9519893" cy="809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433387</xdr:colOff>
      <xdr:row>1</xdr:row>
      <xdr:rowOff>195262</xdr:rowOff>
    </xdr:from>
    <xdr:to>
      <xdr:col>14</xdr:col>
      <xdr:colOff>892970</xdr:colOff>
      <xdr:row>1</xdr:row>
      <xdr:rowOff>961625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918" y="397668"/>
          <a:ext cx="8984458" cy="7663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845346</xdr:colOff>
      <xdr:row>1</xdr:row>
      <xdr:rowOff>69056</xdr:rowOff>
    </xdr:from>
    <xdr:to>
      <xdr:col>14</xdr:col>
      <xdr:colOff>473871</xdr:colOff>
      <xdr:row>1</xdr:row>
      <xdr:rowOff>905883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5" y="271462"/>
          <a:ext cx="9772650" cy="83682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1"/>
  <sheetViews>
    <sheetView showGridLines="0" tabSelected="1" zoomScale="80" zoomScaleNormal="80" workbookViewId="0">
      <selection activeCell="X24" sqref="X24"/>
    </sheetView>
  </sheetViews>
  <sheetFormatPr defaultColWidth="9.140625" defaultRowHeight="15" x14ac:dyDescent="0.25"/>
  <cols>
    <col min="1" max="1" width="2.85546875" style="11" customWidth="1"/>
    <col min="2" max="2" width="3.7109375" style="4" customWidth="1"/>
    <col min="3" max="4" width="14.7109375" customWidth="1"/>
    <col min="5" max="6" width="12.7109375" customWidth="1"/>
    <col min="7" max="8" width="6.7109375" customWidth="1"/>
    <col min="9" max="9" width="12.140625" customWidth="1"/>
    <col min="10" max="10" width="13.5703125" customWidth="1"/>
    <col min="11" max="11" width="13" customWidth="1"/>
    <col min="12" max="12" width="13.140625" customWidth="1"/>
    <col min="13" max="13" width="12.42578125" customWidth="1"/>
    <col min="14" max="14" width="13.140625" customWidth="1"/>
    <col min="15" max="15" width="13" customWidth="1"/>
    <col min="16" max="16" width="11.5703125" customWidth="1"/>
    <col min="17" max="17" width="13" customWidth="1"/>
    <col min="18" max="20" width="12.42578125" customWidth="1"/>
    <col min="21" max="21" width="15.5703125" customWidth="1"/>
    <col min="22" max="22" width="14.5703125" customWidth="1"/>
    <col min="23" max="23" width="13" customWidth="1"/>
    <col min="24" max="24" width="10.28515625" customWidth="1"/>
    <col min="25" max="25" width="9.7109375" customWidth="1"/>
    <col min="26" max="26" width="13" customWidth="1"/>
    <col min="27" max="27" width="13.140625" customWidth="1"/>
    <col min="28" max="28" width="24.85546875" customWidth="1"/>
    <col min="29" max="29" width="14.5703125" style="59" customWidth="1"/>
    <col min="30" max="30" width="16" customWidth="1"/>
    <col min="31" max="31" width="19" customWidth="1"/>
    <col min="32" max="32" width="15.5703125" customWidth="1"/>
  </cols>
  <sheetData>
    <row r="1" spans="1:36" ht="15.75" thickBot="1" x14ac:dyDescent="0.3"/>
    <row r="2" spans="1:36" ht="80.099999999999994" customHeight="1" thickTop="1" thickBot="1" x14ac:dyDescent="0.3">
      <c r="B2" s="245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</row>
    <row r="3" spans="1:36" ht="30" customHeight="1" thickTop="1" x14ac:dyDescent="0.4">
      <c r="B3" s="277" t="s">
        <v>46</v>
      </c>
      <c r="C3" s="278"/>
      <c r="D3" s="278"/>
      <c r="E3" s="278"/>
      <c r="F3" s="279"/>
      <c r="G3" s="31"/>
      <c r="H3" s="2"/>
      <c r="I3" s="2"/>
      <c r="J3" s="2"/>
      <c r="K3" s="2"/>
      <c r="L3" s="294" t="s">
        <v>64</v>
      </c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6"/>
    </row>
    <row r="4" spans="1:36" ht="30" customHeight="1" x14ac:dyDescent="0.4">
      <c r="B4" s="277" t="s">
        <v>47</v>
      </c>
      <c r="C4" s="278"/>
      <c r="D4" s="278"/>
      <c r="E4" s="278"/>
      <c r="F4" s="279"/>
      <c r="G4" s="98"/>
      <c r="H4" s="3"/>
      <c r="I4" s="3"/>
      <c r="J4" s="3"/>
      <c r="K4" s="18"/>
      <c r="L4" s="297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9"/>
    </row>
    <row r="5" spans="1:36" ht="30" customHeight="1" x14ac:dyDescent="0.4">
      <c r="B5" s="277"/>
      <c r="C5" s="278"/>
      <c r="D5" s="278"/>
      <c r="E5" s="278"/>
      <c r="F5" s="279"/>
      <c r="G5" s="316"/>
      <c r="H5" s="3"/>
      <c r="I5" s="19"/>
      <c r="J5" s="19"/>
      <c r="K5" s="18"/>
      <c r="L5" s="297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9"/>
    </row>
    <row r="6" spans="1:36" ht="39.950000000000003" customHeight="1" thickBot="1" x14ac:dyDescent="0.3">
      <c r="B6" s="76"/>
      <c r="C6" s="77"/>
      <c r="D6" s="77"/>
      <c r="E6" s="77"/>
      <c r="F6" s="77"/>
      <c r="G6" s="77"/>
      <c r="H6" s="77"/>
      <c r="I6" s="77"/>
      <c r="J6" s="77"/>
      <c r="K6" s="77"/>
      <c r="L6" s="300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2"/>
      <c r="AC6" s="182"/>
      <c r="AD6" s="183"/>
      <c r="AE6" s="183"/>
      <c r="AF6" s="183"/>
      <c r="AG6" s="183"/>
      <c r="AH6" s="183"/>
      <c r="AI6" s="183"/>
      <c r="AJ6" s="183"/>
    </row>
    <row r="7" spans="1:36" ht="33" customHeight="1" thickTop="1" thickBot="1" x14ac:dyDescent="0.4">
      <c r="B7" s="280" t="s">
        <v>29</v>
      </c>
      <c r="C7" s="281"/>
      <c r="D7" s="281"/>
      <c r="E7" s="197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201" t="s">
        <v>68</v>
      </c>
      <c r="V7" s="202"/>
      <c r="W7" s="199" t="s">
        <v>74</v>
      </c>
      <c r="X7" s="200"/>
      <c r="Y7" s="113"/>
      <c r="Z7" s="113"/>
      <c r="AA7" s="113"/>
      <c r="AB7" s="114"/>
      <c r="AC7" s="182"/>
      <c r="AD7" s="183"/>
      <c r="AE7" s="183"/>
      <c r="AF7" s="183"/>
      <c r="AG7" s="183"/>
      <c r="AH7" s="183"/>
      <c r="AI7" s="183"/>
      <c r="AJ7" s="183"/>
    </row>
    <row r="8" spans="1:36" s="8" customFormat="1" ht="28.5" customHeight="1" thickTop="1" thickBot="1" x14ac:dyDescent="0.3">
      <c r="A8" s="12"/>
      <c r="B8" s="282" t="s">
        <v>2</v>
      </c>
      <c r="C8" s="283"/>
      <c r="D8" s="303"/>
      <c r="E8" s="304"/>
      <c r="F8" s="304"/>
      <c r="G8" s="304"/>
      <c r="H8" s="305"/>
      <c r="I8" s="264"/>
      <c r="J8" s="264"/>
      <c r="K8" s="265"/>
      <c r="L8" s="266"/>
      <c r="M8" s="267"/>
      <c r="N8" s="87" t="s">
        <v>5</v>
      </c>
      <c r="O8" s="88"/>
      <c r="P8" s="88"/>
      <c r="Q8" s="88"/>
      <c r="R8" s="88"/>
      <c r="S8" s="88"/>
      <c r="T8" s="88"/>
      <c r="U8" s="88"/>
      <c r="V8" s="88"/>
      <c r="W8" s="88"/>
      <c r="X8" s="314"/>
      <c r="Y8" s="314"/>
      <c r="Z8" s="314"/>
      <c r="AA8" s="314"/>
      <c r="AB8" s="315"/>
      <c r="AC8" s="184"/>
      <c r="AD8" s="183"/>
      <c r="AE8" s="185"/>
      <c r="AF8" s="185"/>
      <c r="AG8" s="185"/>
      <c r="AH8" s="185"/>
      <c r="AI8" s="185"/>
      <c r="AJ8" s="185"/>
    </row>
    <row r="9" spans="1:36" s="8" customFormat="1" ht="67.5" customHeight="1" thickTop="1" thickBot="1" x14ac:dyDescent="0.3">
      <c r="A9" s="12"/>
      <c r="B9" s="145"/>
      <c r="C9" s="146"/>
      <c r="D9" s="146"/>
      <c r="E9" s="146"/>
      <c r="F9" s="146"/>
      <c r="G9" s="146"/>
      <c r="H9" s="146"/>
      <c r="I9" s="274" t="s">
        <v>50</v>
      </c>
      <c r="J9" s="275"/>
      <c r="K9" s="275"/>
      <c r="L9" s="275"/>
      <c r="M9" s="275"/>
      <c r="N9" s="276"/>
      <c r="O9" s="218" t="s">
        <v>51</v>
      </c>
      <c r="P9" s="219"/>
      <c r="Q9" s="219"/>
      <c r="R9" s="219"/>
      <c r="S9" s="219"/>
      <c r="T9" s="220"/>
      <c r="U9" s="147"/>
      <c r="V9" s="147"/>
      <c r="W9" s="147"/>
      <c r="X9" s="148"/>
      <c r="Y9" s="148"/>
      <c r="Z9" s="148"/>
      <c r="AA9" s="148"/>
      <c r="AB9" s="149"/>
      <c r="AC9" s="184"/>
      <c r="AD9" s="183"/>
      <c r="AE9" s="185"/>
      <c r="AF9" s="185"/>
      <c r="AG9" s="185"/>
      <c r="AH9" s="185"/>
      <c r="AI9" s="185"/>
      <c r="AJ9" s="185"/>
    </row>
    <row r="10" spans="1:36" s="5" customFormat="1" ht="27" customHeight="1" thickTop="1" thickBot="1" x14ac:dyDescent="0.3">
      <c r="A10" s="13"/>
      <c r="B10" s="306"/>
      <c r="C10" s="307"/>
      <c r="D10" s="307"/>
      <c r="E10" s="307"/>
      <c r="F10" s="307"/>
      <c r="G10" s="307"/>
      <c r="H10" s="307"/>
      <c r="I10" s="150" t="s">
        <v>26</v>
      </c>
      <c r="J10" s="150" t="s">
        <v>26</v>
      </c>
      <c r="K10" s="150" t="s">
        <v>26</v>
      </c>
      <c r="L10" s="151" t="s">
        <v>25</v>
      </c>
      <c r="M10" s="151" t="s">
        <v>25</v>
      </c>
      <c r="N10" s="151" t="s">
        <v>25</v>
      </c>
      <c r="O10" s="152" t="s">
        <v>26</v>
      </c>
      <c r="P10" s="152" t="s">
        <v>26</v>
      </c>
      <c r="Q10" s="152" t="s">
        <v>26</v>
      </c>
      <c r="R10" s="153" t="s">
        <v>25</v>
      </c>
      <c r="S10" s="153" t="s">
        <v>25</v>
      </c>
      <c r="T10" s="153" t="s">
        <v>25</v>
      </c>
      <c r="U10" s="154"/>
      <c r="V10" s="155"/>
      <c r="W10" s="156"/>
      <c r="X10" s="154"/>
      <c r="Y10" s="154"/>
      <c r="Z10" s="154"/>
      <c r="AA10" s="154"/>
      <c r="AB10" s="157"/>
      <c r="AC10" s="186"/>
      <c r="AD10" s="187"/>
      <c r="AE10" s="187"/>
      <c r="AF10" s="187"/>
      <c r="AG10" s="187"/>
      <c r="AH10" s="187"/>
      <c r="AI10" s="187"/>
      <c r="AJ10" s="187"/>
    </row>
    <row r="11" spans="1:36" s="1" customFormat="1" ht="84" customHeight="1" thickTop="1" thickBot="1" x14ac:dyDescent="0.3">
      <c r="A11" s="14"/>
      <c r="B11" s="261" t="s">
        <v>1</v>
      </c>
      <c r="C11" s="252" t="s">
        <v>9</v>
      </c>
      <c r="D11" s="253"/>
      <c r="E11" s="252" t="s">
        <v>10</v>
      </c>
      <c r="F11" s="258"/>
      <c r="G11" s="286" t="s">
        <v>0</v>
      </c>
      <c r="H11" s="287"/>
      <c r="I11" s="272" t="s">
        <v>48</v>
      </c>
      <c r="J11" s="195" t="s">
        <v>60</v>
      </c>
      <c r="K11" s="221" t="s">
        <v>49</v>
      </c>
      <c r="L11" s="223" t="s">
        <v>48</v>
      </c>
      <c r="M11" s="225" t="s">
        <v>60</v>
      </c>
      <c r="N11" s="227" t="s">
        <v>49</v>
      </c>
      <c r="O11" s="229" t="s">
        <v>48</v>
      </c>
      <c r="P11" s="231" t="s">
        <v>60</v>
      </c>
      <c r="Q11" s="233" t="s">
        <v>49</v>
      </c>
      <c r="R11" s="235" t="s">
        <v>48</v>
      </c>
      <c r="S11" s="237" t="s">
        <v>60</v>
      </c>
      <c r="T11" s="239" t="s">
        <v>49</v>
      </c>
      <c r="U11" s="203" t="s">
        <v>65</v>
      </c>
      <c r="V11" s="206" t="s">
        <v>66</v>
      </c>
      <c r="W11" s="209" t="s">
        <v>67</v>
      </c>
      <c r="X11" s="212" t="s">
        <v>63</v>
      </c>
      <c r="Y11" s="215" t="s">
        <v>43</v>
      </c>
      <c r="Z11" s="115" t="s">
        <v>41</v>
      </c>
      <c r="AA11" s="78" t="s">
        <v>42</v>
      </c>
      <c r="AB11" s="158" t="s">
        <v>30</v>
      </c>
      <c r="AC11" s="188"/>
      <c r="AD11" s="189"/>
      <c r="AE11" s="292"/>
      <c r="AF11" s="293"/>
      <c r="AG11" s="189"/>
      <c r="AH11" s="189"/>
      <c r="AI11" s="189"/>
      <c r="AJ11" s="189"/>
    </row>
    <row r="12" spans="1:36" s="7" customFormat="1" ht="24" customHeight="1" thickTop="1" thickBot="1" x14ac:dyDescent="0.3">
      <c r="A12" s="15"/>
      <c r="B12" s="262"/>
      <c r="C12" s="254"/>
      <c r="D12" s="255"/>
      <c r="E12" s="254"/>
      <c r="F12" s="259"/>
      <c r="G12" s="288"/>
      <c r="H12" s="287"/>
      <c r="I12" s="273"/>
      <c r="J12" s="196"/>
      <c r="K12" s="222"/>
      <c r="L12" s="224"/>
      <c r="M12" s="226"/>
      <c r="N12" s="228"/>
      <c r="O12" s="230"/>
      <c r="P12" s="232"/>
      <c r="Q12" s="234"/>
      <c r="R12" s="236"/>
      <c r="S12" s="238"/>
      <c r="T12" s="240"/>
      <c r="U12" s="204"/>
      <c r="V12" s="207"/>
      <c r="W12" s="210"/>
      <c r="X12" s="213"/>
      <c r="Y12" s="216"/>
      <c r="Z12" s="116">
        <v>40</v>
      </c>
      <c r="AA12" s="79">
        <v>40</v>
      </c>
      <c r="AB12" s="159" t="s">
        <v>7</v>
      </c>
      <c r="AC12" s="190"/>
      <c r="AD12" s="191"/>
      <c r="AE12" s="191"/>
      <c r="AF12" s="191"/>
      <c r="AG12" s="191"/>
      <c r="AH12" s="191"/>
      <c r="AI12" s="191"/>
      <c r="AJ12" s="191"/>
    </row>
    <row r="13" spans="1:36" s="7" customFormat="1" ht="29.45" customHeight="1" thickTop="1" thickBot="1" x14ac:dyDescent="0.3">
      <c r="A13" s="15"/>
      <c r="B13" s="263"/>
      <c r="C13" s="256"/>
      <c r="D13" s="257"/>
      <c r="E13" s="256"/>
      <c r="F13" s="260"/>
      <c r="G13" s="289" t="s">
        <v>23</v>
      </c>
      <c r="H13" s="290"/>
      <c r="I13" s="160" t="s">
        <v>12</v>
      </c>
      <c r="J13" s="161" t="s">
        <v>12</v>
      </c>
      <c r="K13" s="161" t="s">
        <v>12</v>
      </c>
      <c r="L13" s="162" t="s">
        <v>12</v>
      </c>
      <c r="M13" s="163" t="s">
        <v>12</v>
      </c>
      <c r="N13" s="164" t="s">
        <v>12</v>
      </c>
      <c r="O13" s="165" t="s">
        <v>12</v>
      </c>
      <c r="P13" s="166" t="s">
        <v>12</v>
      </c>
      <c r="Q13" s="166" t="s">
        <v>12</v>
      </c>
      <c r="R13" s="167" t="s">
        <v>12</v>
      </c>
      <c r="S13" s="168" t="s">
        <v>12</v>
      </c>
      <c r="T13" s="169" t="s">
        <v>12</v>
      </c>
      <c r="U13" s="205"/>
      <c r="V13" s="208"/>
      <c r="W13" s="211"/>
      <c r="X13" s="214"/>
      <c r="Y13" s="217"/>
      <c r="Z13" s="117" t="s">
        <v>12</v>
      </c>
      <c r="AA13" s="80" t="s">
        <v>12</v>
      </c>
      <c r="AB13" s="170"/>
      <c r="AC13" s="190"/>
      <c r="AD13" s="191"/>
      <c r="AE13" s="191"/>
      <c r="AF13" s="191"/>
      <c r="AG13" s="191"/>
      <c r="AH13" s="191"/>
      <c r="AI13" s="191"/>
      <c r="AJ13" s="191"/>
    </row>
    <row r="14" spans="1:36" s="4" customFormat="1" ht="24.95" customHeight="1" thickTop="1" thickBot="1" x14ac:dyDescent="0.3">
      <c r="A14" s="16"/>
      <c r="B14" s="56">
        <v>1</v>
      </c>
      <c r="C14" s="284"/>
      <c r="D14" s="285"/>
      <c r="E14" s="268"/>
      <c r="F14" s="269"/>
      <c r="G14" s="284"/>
      <c r="H14" s="291"/>
      <c r="I14" s="111"/>
      <c r="J14" s="112"/>
      <c r="K14" s="112"/>
      <c r="L14" s="89"/>
      <c r="M14" s="89"/>
      <c r="N14" s="89"/>
      <c r="O14" s="90"/>
      <c r="P14" s="91"/>
      <c r="Q14" s="91"/>
      <c r="R14" s="94"/>
      <c r="S14" s="94"/>
      <c r="T14" s="95"/>
      <c r="U14" s="142" t="str">
        <f>+IF(OR($I14&lt;&gt;"",$J14&lt;&gt;"",$K14&lt;&gt;"",$L14&lt;&gt;"",$M14&lt;&gt;"",$N14&lt;&gt;""),'Prezzo per categoria'!$B$1,IF(OR($O14&lt;&gt;"",$P14&lt;&gt;"",$Q14&lt;&gt;"",$R14&lt;&gt;"",$S14&lt;&gt;"",$T14&lt;&gt;""),'Prezzo per categoria'!$I$1,""))</f>
        <v/>
      </c>
      <c r="V14" s="143" t="str">
        <f>+IF($U14="","",$U14+LEFT(+INDEX($I14:$T14,MATCH(TRUE,INDEX($I14:$T14&lt;&gt;"",0),0)),1))</f>
        <v/>
      </c>
      <c r="W14" s="144" t="str">
        <f>+IF(U14='Prezzo per categoria'!$B$1,VLOOKUP(INDEX($I$11:$T$11,MATCH(INDEX($I14:$T14,MATCH(TRUE,INDEX($I14:$T14&lt;&gt;"",0),0)),$I14:$T14,0))&amp;INDEX($I$10:$T$10,MATCH(INDEX($I14:$T14,MATCH(TRUE,INDEX($I14:$T14&lt;&gt;"",0),0)),$I14:$T14,0))&amp;INDEX($I14:$T14,MATCH(INDEX($I14:$T14,MATCH(TRUE,INDEX($I14:$T14&lt;&gt;"",0),0)),$I14:$T14,0)),'Prezzo per categoria'!$A$2:$E$25,5,FALSE),+IF(U14='Prezzo per categoria'!$I$1,VLOOKUP(INDEX($I$11:$T$11,MATCH(INDEX($I14:$T14,MATCH(TRUE,INDEX($I14:$T14&lt;&gt;"",0),0)),$I14:$T14,0))&amp;INDEX($I$10:$T$10,MATCH(INDEX($I14:$T14,MATCH(TRUE,INDEX($I14:$T14&lt;&gt;"",0),0)),$I14:$T14,0))&amp;INDEX($I14:$T14,MATCH(INDEX($I14:$T14,MATCH(TRUE,INDEX($I14:$T14&lt;&gt;"",0),0)),$I14:$T14,0)),'Prezzo per categoria'!$H$2:$L$25,5,FALSE),""))</f>
        <v/>
      </c>
      <c r="X14" s="40">
        <f>IF(AND($W$7="YES",G14="ATHLETE"),30,IF(AND($W$7="NO",G14="ATHLETE"),100,0))</f>
        <v>0</v>
      </c>
      <c r="Y14" s="121"/>
      <c r="Z14" s="118"/>
      <c r="AA14" s="81"/>
      <c r="AB14" s="137" t="str">
        <f>IFERROR(W14+X14+AC14+AD14+AE14,"")</f>
        <v/>
      </c>
      <c r="AC14" s="192">
        <f>IF(AA14="YES",(40),(0))</f>
        <v>0</v>
      </c>
      <c r="AD14" s="192">
        <f>IF(Z14="YES",(40),(0))</f>
        <v>0</v>
      </c>
      <c r="AE14" s="192">
        <f>IF(Y14="PCR",100,IF(Y14="ANTIGEN",50,0))</f>
        <v>0</v>
      </c>
      <c r="AF14" s="193"/>
      <c r="AG14" s="193"/>
      <c r="AH14" s="193"/>
      <c r="AI14" s="193"/>
      <c r="AJ14" s="193"/>
    </row>
    <row r="15" spans="1:36" ht="24.95" customHeight="1" thickTop="1" thickBot="1" x14ac:dyDescent="0.3">
      <c r="B15" s="57">
        <f>B14+1</f>
        <v>2</v>
      </c>
      <c r="C15" s="243"/>
      <c r="D15" s="244"/>
      <c r="E15" s="270"/>
      <c r="F15" s="271"/>
      <c r="G15" s="241"/>
      <c r="H15" s="242"/>
      <c r="I15" s="111"/>
      <c r="J15" s="112"/>
      <c r="K15" s="112"/>
      <c r="L15" s="89"/>
      <c r="M15" s="89"/>
      <c r="N15" s="89"/>
      <c r="O15" s="90"/>
      <c r="P15" s="91"/>
      <c r="Q15" s="91"/>
      <c r="R15" s="94"/>
      <c r="S15" s="94"/>
      <c r="T15" s="95"/>
      <c r="U15" s="142" t="str">
        <f>+IF(OR($I15&lt;&gt;"",$J15&lt;&gt;"",$K15&lt;&gt;"",$L15&lt;&gt;"",$M15&lt;&gt;"",$N15&lt;&gt;""),'Prezzo per categoria'!$B$1,IF(OR($O15&lt;&gt;"",$P15&lt;&gt;"",$Q15&lt;&gt;"",$R15&lt;&gt;"",$S15&lt;&gt;"",$T15&lt;&gt;""),'Prezzo per categoria'!$I$1,""))</f>
        <v/>
      </c>
      <c r="V15" s="143" t="str">
        <f t="shared" ref="V15" si="0">+IF($U15="","",$U15+LEFT(+INDEX($I15:$T15,MATCH(TRUE,INDEX($I15:$T15&lt;&gt;"",0),0)),1))</f>
        <v/>
      </c>
      <c r="W15" s="144" t="str">
        <f>+IF(U15='Prezzo per categoria'!$B$1,VLOOKUP(INDEX($I$11:$T$11,MATCH(INDEX($I15:$T15,MATCH(TRUE,INDEX($I15:$T15&lt;&gt;"",0),0)),$I15:$T15,0))&amp;INDEX($I$10:$T$10,MATCH(INDEX($I15:$T15,MATCH(TRUE,INDEX($I15:$T15&lt;&gt;"",0),0)),$I15:$T15,0))&amp;INDEX($I15:$T15,MATCH(INDEX($I15:$T15,MATCH(TRUE,INDEX($I15:$T15&lt;&gt;"",0),0)),$I15:$T15,0)),'Prezzo per categoria'!$A$2:$E$25,5,FALSE),+IF(U15='Prezzo per categoria'!$I$1,VLOOKUP(INDEX($I$11:$T$11,MATCH(INDEX($I15:$T15,MATCH(TRUE,INDEX($I15:$T15&lt;&gt;"",0),0)),$I15:$T15,0))&amp;INDEX($I$10:$T$10,MATCH(INDEX($I15:$T15,MATCH(TRUE,INDEX($I15:$T15&lt;&gt;"",0),0)),$I15:$T15,0))&amp;INDEX($I15:$T15,MATCH(INDEX($I15:$T15,MATCH(TRUE,INDEX($I15:$T15&lt;&gt;"",0),0)),$I15:$T15,0)),'Prezzo per categoria'!$H$2:$L$25,5,FALSE),""))</f>
        <v/>
      </c>
      <c r="X15" s="40">
        <f t="shared" ref="X15:X38" si="1">IF(AND($W$7="YES",G15="ATHLETE"),30,IF(AND($W$7="NO",G15="ATHLETE"),100,0))</f>
        <v>0</v>
      </c>
      <c r="Y15" s="122"/>
      <c r="Z15" s="119"/>
      <c r="AA15" s="82"/>
      <c r="AB15" s="137" t="str">
        <f t="shared" ref="AB15:AB38" si="2">IFERROR(W15+X15+AC15+AD15+AE15,"")</f>
        <v/>
      </c>
      <c r="AC15" s="192">
        <f t="shared" ref="AC15:AC38" si="3">IF(AA15="YES",(40),(0))</f>
        <v>0</v>
      </c>
      <c r="AD15" s="192">
        <f t="shared" ref="AD15:AD38" si="4">IF(Z15="YES",(40),(0))</f>
        <v>0</v>
      </c>
      <c r="AE15" s="192">
        <f t="shared" ref="AE15:AE38" si="5">IF(Y15="PCR",100,IF(Y15="ANTIGEN",50,0))</f>
        <v>0</v>
      </c>
      <c r="AF15" s="183"/>
      <c r="AG15" s="183"/>
      <c r="AH15" s="183"/>
      <c r="AI15" s="183"/>
      <c r="AJ15" s="183"/>
    </row>
    <row r="16" spans="1:36" ht="24.95" customHeight="1" thickTop="1" thickBot="1" x14ac:dyDescent="0.3">
      <c r="B16" s="57">
        <f t="shared" ref="B16:B38" si="6">B15+1</f>
        <v>3</v>
      </c>
      <c r="C16" s="243"/>
      <c r="D16" s="244"/>
      <c r="E16" s="270"/>
      <c r="F16" s="271"/>
      <c r="G16" s="241"/>
      <c r="H16" s="242"/>
      <c r="I16" s="111"/>
      <c r="J16" s="112"/>
      <c r="K16" s="112"/>
      <c r="L16" s="89"/>
      <c r="M16" s="89"/>
      <c r="N16" s="89"/>
      <c r="O16" s="90"/>
      <c r="P16" s="91"/>
      <c r="Q16" s="91"/>
      <c r="R16" s="94"/>
      <c r="S16" s="94"/>
      <c r="T16" s="95"/>
      <c r="U16" s="142" t="str">
        <f>+IF(OR($I16&lt;&gt;"",$J16&lt;&gt;"",$K16&lt;&gt;"",$L16&lt;&gt;"",$M16&lt;&gt;"",$N16&lt;&gt;""),'Prezzo per categoria'!$B$1,IF(OR($O16&lt;&gt;"",$P16&lt;&gt;"",$Q16&lt;&gt;"",$R16&lt;&gt;"",$S16&lt;&gt;"",$T16&lt;&gt;""),'Prezzo per categoria'!$I$1,""))</f>
        <v/>
      </c>
      <c r="V16" s="143" t="str">
        <f>+IF($U16="","",$U16+LEFT(+INDEX($I16:$T16,MATCH(TRUE,INDEX($I16:$T16&lt;&gt;"",0),0)),1))</f>
        <v/>
      </c>
      <c r="W16" s="144" t="str">
        <f>+IF(U16='Prezzo per categoria'!$B$1,VLOOKUP(INDEX($I$11:$T$11,MATCH(INDEX($I16:$T16,MATCH(TRUE,INDEX($I16:$T16&lt;&gt;"",0),0)),$I16:$T16,0))&amp;INDEX($I$10:$T$10,MATCH(INDEX($I16:$T16,MATCH(TRUE,INDEX($I16:$T16&lt;&gt;"",0),0)),$I16:$T16,0))&amp;INDEX($I16:$T16,MATCH(INDEX($I16:$T16,MATCH(TRUE,INDEX($I16:$T16&lt;&gt;"",0),0)),$I16:$T16,0)),'Prezzo per categoria'!$A$2:$E$25,5,FALSE),+IF(U16='Prezzo per categoria'!$I$1,VLOOKUP(INDEX($I$11:$T$11,MATCH(INDEX($I16:$T16,MATCH(TRUE,INDEX($I16:$T16&lt;&gt;"",0),0)),$I16:$T16,0))&amp;INDEX($I$10:$T$10,MATCH(INDEX($I16:$T16,MATCH(TRUE,INDEX($I16:$T16&lt;&gt;"",0),0)),$I16:$T16,0))&amp;INDEX($I16:$T16,MATCH(INDEX($I16:$T16,MATCH(TRUE,INDEX($I16:$T16&lt;&gt;"",0),0)),$I16:$T16,0)),'Prezzo per categoria'!$H$2:$L$25,5,FALSE),""))</f>
        <v/>
      </c>
      <c r="X16" s="40">
        <f t="shared" si="1"/>
        <v>0</v>
      </c>
      <c r="Y16" s="122"/>
      <c r="Z16" s="119"/>
      <c r="AA16" s="82"/>
      <c r="AB16" s="137" t="str">
        <f t="shared" si="2"/>
        <v/>
      </c>
      <c r="AC16" s="192">
        <f t="shared" si="3"/>
        <v>0</v>
      </c>
      <c r="AD16" s="192">
        <f t="shared" si="4"/>
        <v>0</v>
      </c>
      <c r="AE16" s="192">
        <f t="shared" si="5"/>
        <v>0</v>
      </c>
      <c r="AF16" s="183"/>
      <c r="AG16" s="183"/>
      <c r="AH16" s="183"/>
      <c r="AI16" s="183"/>
      <c r="AJ16" s="183"/>
    </row>
    <row r="17" spans="2:36" ht="24.95" customHeight="1" thickTop="1" thickBot="1" x14ac:dyDescent="0.3">
      <c r="B17" s="57">
        <f t="shared" si="6"/>
        <v>4</v>
      </c>
      <c r="C17" s="243"/>
      <c r="D17" s="244"/>
      <c r="E17" s="270"/>
      <c r="F17" s="271"/>
      <c r="G17" s="241"/>
      <c r="H17" s="242"/>
      <c r="I17" s="111"/>
      <c r="J17" s="112"/>
      <c r="K17" s="112"/>
      <c r="L17" s="89"/>
      <c r="M17" s="89"/>
      <c r="N17" s="89"/>
      <c r="O17" s="90"/>
      <c r="P17" s="91"/>
      <c r="Q17" s="91"/>
      <c r="R17" s="94"/>
      <c r="S17" s="94"/>
      <c r="T17" s="95"/>
      <c r="U17" s="142" t="str">
        <f>+IF(OR($I17&lt;&gt;"",$J17&lt;&gt;"",$K17&lt;&gt;"",$L17&lt;&gt;"",$M17&lt;&gt;"",$N17&lt;&gt;""),'Prezzo per categoria'!$B$1,IF(OR($O17&lt;&gt;"",$P17&lt;&gt;"",$Q17&lt;&gt;"",$R17&lt;&gt;"",$S17&lt;&gt;"",$T17&lt;&gt;""),'Prezzo per categoria'!$I$1,""))</f>
        <v/>
      </c>
      <c r="V17" s="143" t="str">
        <f t="shared" ref="V17:V38" si="7">+IF($U17="","",$U17+LEFT(+INDEX($I17:$T17,MATCH(TRUE,INDEX($I17:$T17&lt;&gt;"",0),0)),1))</f>
        <v/>
      </c>
      <c r="W17" s="144" t="str">
        <f>+IF(U17='Prezzo per categoria'!$B$1,VLOOKUP(INDEX($I$11:$T$11,MATCH(INDEX($I17:$T17,MATCH(TRUE,INDEX($I17:$T17&lt;&gt;"",0),0)),$I17:$T17,0))&amp;INDEX($I$10:$T$10,MATCH(INDEX($I17:$T17,MATCH(TRUE,INDEX($I17:$T17&lt;&gt;"",0),0)),$I17:$T17,0))&amp;INDEX($I17:$T17,MATCH(INDEX($I17:$T17,MATCH(TRUE,INDEX($I17:$T17&lt;&gt;"",0),0)),$I17:$T17,0)),'Prezzo per categoria'!$A$2:$E$25,5,FALSE),+IF(U17='Prezzo per categoria'!$I$1,VLOOKUP(INDEX($I$11:$T$11,MATCH(INDEX($I17:$T17,MATCH(TRUE,INDEX($I17:$T17&lt;&gt;"",0),0)),$I17:$T17,0))&amp;INDEX($I$10:$T$10,MATCH(INDEX($I17:$T17,MATCH(TRUE,INDEX($I17:$T17&lt;&gt;"",0),0)),$I17:$T17,0))&amp;INDEX($I17:$T17,MATCH(INDEX($I17:$T17,MATCH(TRUE,INDEX($I17:$T17&lt;&gt;"",0),0)),$I17:$T17,0)),'Prezzo per categoria'!$H$2:$L$25,5,FALSE),""))</f>
        <v/>
      </c>
      <c r="X17" s="40">
        <f t="shared" si="1"/>
        <v>0</v>
      </c>
      <c r="Y17" s="122"/>
      <c r="Z17" s="119"/>
      <c r="AA17" s="82"/>
      <c r="AB17" s="137" t="str">
        <f t="shared" si="2"/>
        <v/>
      </c>
      <c r="AC17" s="192">
        <f t="shared" si="3"/>
        <v>0</v>
      </c>
      <c r="AD17" s="192">
        <f t="shared" si="4"/>
        <v>0</v>
      </c>
      <c r="AE17" s="192">
        <f t="shared" si="5"/>
        <v>0</v>
      </c>
      <c r="AF17" s="183"/>
      <c r="AG17" s="183"/>
      <c r="AH17" s="183"/>
      <c r="AI17" s="183"/>
      <c r="AJ17" s="183"/>
    </row>
    <row r="18" spans="2:36" ht="24.95" customHeight="1" thickTop="1" thickBot="1" x14ac:dyDescent="0.3">
      <c r="B18" s="57">
        <f t="shared" si="6"/>
        <v>5</v>
      </c>
      <c r="C18" s="243"/>
      <c r="D18" s="244"/>
      <c r="E18" s="270"/>
      <c r="F18" s="271"/>
      <c r="G18" s="241"/>
      <c r="H18" s="242"/>
      <c r="I18" s="111"/>
      <c r="J18" s="112"/>
      <c r="K18" s="112"/>
      <c r="L18" s="89"/>
      <c r="M18" s="89"/>
      <c r="N18" s="89"/>
      <c r="O18" s="90"/>
      <c r="P18" s="91"/>
      <c r="Q18" s="91"/>
      <c r="R18" s="94"/>
      <c r="S18" s="94"/>
      <c r="T18" s="95"/>
      <c r="U18" s="142" t="str">
        <f>+IF(OR($I18&lt;&gt;"",$J18&lt;&gt;"",$K18&lt;&gt;"",$L18&lt;&gt;"",$M18&lt;&gt;"",$N18&lt;&gt;""),'Prezzo per categoria'!$B$1,IF(OR($O18&lt;&gt;"",$P18&lt;&gt;"",$Q18&lt;&gt;"",$R18&lt;&gt;"",$S18&lt;&gt;"",$T18&lt;&gt;""),'Prezzo per categoria'!$I$1,""))</f>
        <v/>
      </c>
      <c r="V18" s="143" t="str">
        <f t="shared" si="7"/>
        <v/>
      </c>
      <c r="W18" s="144" t="str">
        <f>+IF(U18='Prezzo per categoria'!$B$1,VLOOKUP(INDEX($I$11:$T$11,MATCH(INDEX($I18:$T18,MATCH(TRUE,INDEX($I18:$T18&lt;&gt;"",0),0)),$I18:$T18,0))&amp;INDEX($I$10:$T$10,MATCH(INDEX($I18:$T18,MATCH(TRUE,INDEX($I18:$T18&lt;&gt;"",0),0)),$I18:$T18,0))&amp;INDEX($I18:$T18,MATCH(INDEX($I18:$T18,MATCH(TRUE,INDEX($I18:$T18&lt;&gt;"",0),0)),$I18:$T18,0)),'Prezzo per categoria'!$A$2:$E$25,5,FALSE),+IF(U18='Prezzo per categoria'!$I$1,VLOOKUP(INDEX($I$11:$T$11,MATCH(INDEX($I18:$T18,MATCH(TRUE,INDEX($I18:$T18&lt;&gt;"",0),0)),$I18:$T18,0))&amp;INDEX($I$10:$T$10,MATCH(INDEX($I18:$T18,MATCH(TRUE,INDEX($I18:$T18&lt;&gt;"",0),0)),$I18:$T18,0))&amp;INDEX($I18:$T18,MATCH(INDEX($I18:$T18,MATCH(TRUE,INDEX($I18:$T18&lt;&gt;"",0),0)),$I18:$T18,0)),'Prezzo per categoria'!$H$2:$L$25,5,FALSE),""))</f>
        <v/>
      </c>
      <c r="X18" s="40">
        <f t="shared" si="1"/>
        <v>0</v>
      </c>
      <c r="Y18" s="122"/>
      <c r="Z18" s="119"/>
      <c r="AA18" s="82"/>
      <c r="AB18" s="137" t="str">
        <f t="shared" si="2"/>
        <v/>
      </c>
      <c r="AC18" s="192">
        <f t="shared" si="3"/>
        <v>0</v>
      </c>
      <c r="AD18" s="192">
        <f t="shared" si="4"/>
        <v>0</v>
      </c>
      <c r="AE18" s="192">
        <f t="shared" si="5"/>
        <v>0</v>
      </c>
      <c r="AF18" s="183"/>
      <c r="AG18" s="183"/>
      <c r="AH18" s="183"/>
      <c r="AI18" s="183"/>
      <c r="AJ18" s="183"/>
    </row>
    <row r="19" spans="2:36" ht="24.95" customHeight="1" thickTop="1" thickBot="1" x14ac:dyDescent="0.3">
      <c r="B19" s="57">
        <f t="shared" si="6"/>
        <v>6</v>
      </c>
      <c r="C19" s="243"/>
      <c r="D19" s="244"/>
      <c r="E19" s="270"/>
      <c r="F19" s="271"/>
      <c r="G19" s="241"/>
      <c r="H19" s="242"/>
      <c r="I19" s="111"/>
      <c r="J19" s="112"/>
      <c r="K19" s="112"/>
      <c r="L19" s="89"/>
      <c r="M19" s="89"/>
      <c r="N19" s="89"/>
      <c r="O19" s="90"/>
      <c r="P19" s="91"/>
      <c r="Q19" s="91"/>
      <c r="R19" s="94"/>
      <c r="S19" s="94"/>
      <c r="T19" s="95"/>
      <c r="U19" s="142" t="str">
        <f>+IF(OR($I19&lt;&gt;"",$J19&lt;&gt;"",$K19&lt;&gt;"",$L19&lt;&gt;"",$M19&lt;&gt;"",$N19&lt;&gt;""),'Prezzo per categoria'!$B$1,IF(OR($O19&lt;&gt;"",$P19&lt;&gt;"",$Q19&lt;&gt;"",$R19&lt;&gt;"",$S19&lt;&gt;"",$T19&lt;&gt;""),'Prezzo per categoria'!$I$1,""))</f>
        <v/>
      </c>
      <c r="V19" s="143" t="str">
        <f t="shared" si="7"/>
        <v/>
      </c>
      <c r="W19" s="144" t="str">
        <f>+IF(U19='Prezzo per categoria'!$B$1,VLOOKUP(INDEX($I$11:$T$11,MATCH(INDEX($I19:$T19,MATCH(TRUE,INDEX($I19:$T19&lt;&gt;"",0),0)),$I19:$T19,0))&amp;INDEX($I$10:$T$10,MATCH(INDEX($I19:$T19,MATCH(TRUE,INDEX($I19:$T19&lt;&gt;"",0),0)),$I19:$T19,0))&amp;INDEX($I19:$T19,MATCH(INDEX($I19:$T19,MATCH(TRUE,INDEX($I19:$T19&lt;&gt;"",0),0)),$I19:$T19,0)),'Prezzo per categoria'!$A$2:$E$25,5,FALSE),+IF(U19='Prezzo per categoria'!$I$1,VLOOKUP(INDEX($I$11:$T$11,MATCH(INDEX($I19:$T19,MATCH(TRUE,INDEX($I19:$T19&lt;&gt;"",0),0)),$I19:$T19,0))&amp;INDEX($I$10:$T$10,MATCH(INDEX($I19:$T19,MATCH(TRUE,INDEX($I19:$T19&lt;&gt;"",0),0)),$I19:$T19,0))&amp;INDEX($I19:$T19,MATCH(INDEX($I19:$T19,MATCH(TRUE,INDEX($I19:$T19&lt;&gt;"",0),0)),$I19:$T19,0)),'Prezzo per categoria'!$H$2:$L$25,5,FALSE),""))</f>
        <v/>
      </c>
      <c r="X19" s="40">
        <f t="shared" si="1"/>
        <v>0</v>
      </c>
      <c r="Y19" s="122"/>
      <c r="Z19" s="119"/>
      <c r="AA19" s="82"/>
      <c r="AB19" s="137" t="str">
        <f t="shared" si="2"/>
        <v/>
      </c>
      <c r="AC19" s="192">
        <f t="shared" si="3"/>
        <v>0</v>
      </c>
      <c r="AD19" s="192">
        <f t="shared" si="4"/>
        <v>0</v>
      </c>
      <c r="AE19" s="192">
        <f t="shared" si="5"/>
        <v>0</v>
      </c>
      <c r="AF19" s="183"/>
      <c r="AG19" s="183"/>
      <c r="AH19" s="183"/>
      <c r="AI19" s="183"/>
      <c r="AJ19" s="183"/>
    </row>
    <row r="20" spans="2:36" ht="24.95" customHeight="1" thickTop="1" thickBot="1" x14ac:dyDescent="0.3">
      <c r="B20" s="57">
        <f t="shared" si="6"/>
        <v>7</v>
      </c>
      <c r="C20" s="243"/>
      <c r="D20" s="244"/>
      <c r="E20" s="270"/>
      <c r="F20" s="271"/>
      <c r="G20" s="241"/>
      <c r="H20" s="242"/>
      <c r="I20" s="111"/>
      <c r="J20" s="112"/>
      <c r="K20" s="112"/>
      <c r="L20" s="89"/>
      <c r="M20" s="89"/>
      <c r="N20" s="89"/>
      <c r="O20" s="90"/>
      <c r="P20" s="91"/>
      <c r="Q20" s="91"/>
      <c r="R20" s="94"/>
      <c r="S20" s="94"/>
      <c r="T20" s="95"/>
      <c r="U20" s="142" t="str">
        <f>+IF(OR($I20&lt;&gt;"",$J20&lt;&gt;"",$K20&lt;&gt;"",$L20&lt;&gt;"",$M20&lt;&gt;"",$N20&lt;&gt;""),'Prezzo per categoria'!$B$1,IF(OR($O20&lt;&gt;"",$P20&lt;&gt;"",$Q20&lt;&gt;"",$R20&lt;&gt;"",$S20&lt;&gt;"",$T20&lt;&gt;""),'Prezzo per categoria'!$I$1,""))</f>
        <v/>
      </c>
      <c r="V20" s="143" t="str">
        <f t="shared" si="7"/>
        <v/>
      </c>
      <c r="W20" s="144" t="str">
        <f>+IF(U20='Prezzo per categoria'!$B$1,VLOOKUP(INDEX($I$11:$T$11,MATCH(INDEX($I20:$T20,MATCH(TRUE,INDEX($I20:$T20&lt;&gt;"",0),0)),$I20:$T20,0))&amp;INDEX($I$10:$T$10,MATCH(INDEX($I20:$T20,MATCH(TRUE,INDEX($I20:$T20&lt;&gt;"",0),0)),$I20:$T20,0))&amp;INDEX($I20:$T20,MATCH(INDEX($I20:$T20,MATCH(TRUE,INDEX($I20:$T20&lt;&gt;"",0),0)),$I20:$T20,0)),'Prezzo per categoria'!$A$2:$E$25,5,FALSE),+IF(U20='Prezzo per categoria'!$I$1,VLOOKUP(INDEX($I$11:$T$11,MATCH(INDEX($I20:$T20,MATCH(TRUE,INDEX($I20:$T20&lt;&gt;"",0),0)),$I20:$T20,0))&amp;INDEX($I$10:$T$10,MATCH(INDEX($I20:$T20,MATCH(TRUE,INDEX($I20:$T20&lt;&gt;"",0),0)),$I20:$T20,0))&amp;INDEX($I20:$T20,MATCH(INDEX($I20:$T20,MATCH(TRUE,INDEX($I20:$T20&lt;&gt;"",0),0)),$I20:$T20,0)),'Prezzo per categoria'!$H$2:$L$25,5,FALSE),""))</f>
        <v/>
      </c>
      <c r="X20" s="40">
        <f t="shared" si="1"/>
        <v>0</v>
      </c>
      <c r="Y20" s="122"/>
      <c r="Z20" s="119"/>
      <c r="AA20" s="82"/>
      <c r="AB20" s="137" t="str">
        <f t="shared" si="2"/>
        <v/>
      </c>
      <c r="AC20" s="192">
        <f t="shared" si="3"/>
        <v>0</v>
      </c>
      <c r="AD20" s="192">
        <f t="shared" si="4"/>
        <v>0</v>
      </c>
      <c r="AE20" s="192">
        <f t="shared" si="5"/>
        <v>0</v>
      </c>
      <c r="AF20" s="183"/>
      <c r="AG20" s="183"/>
      <c r="AH20" s="183"/>
      <c r="AI20" s="183"/>
      <c r="AJ20" s="183"/>
    </row>
    <row r="21" spans="2:36" ht="24.95" customHeight="1" thickTop="1" thickBot="1" x14ac:dyDescent="0.3">
      <c r="B21" s="57">
        <f t="shared" si="6"/>
        <v>8</v>
      </c>
      <c r="C21" s="243"/>
      <c r="D21" s="244"/>
      <c r="E21" s="270"/>
      <c r="F21" s="271"/>
      <c r="G21" s="241"/>
      <c r="H21" s="242"/>
      <c r="I21" s="111"/>
      <c r="J21" s="112"/>
      <c r="K21" s="112"/>
      <c r="L21" s="89"/>
      <c r="M21" s="89"/>
      <c r="N21" s="89"/>
      <c r="O21" s="90"/>
      <c r="P21" s="91"/>
      <c r="Q21" s="91"/>
      <c r="R21" s="94"/>
      <c r="S21" s="94"/>
      <c r="T21" s="95"/>
      <c r="U21" s="142" t="str">
        <f>+IF(OR($I21&lt;&gt;"",$J21&lt;&gt;"",$K21&lt;&gt;"",$L21&lt;&gt;"",$M21&lt;&gt;"",$N21&lt;&gt;""),'Prezzo per categoria'!$B$1,IF(OR($O21&lt;&gt;"",$P21&lt;&gt;"",$Q21&lt;&gt;"",$R21&lt;&gt;"",$S21&lt;&gt;"",$T21&lt;&gt;""),'Prezzo per categoria'!$I$1,""))</f>
        <v/>
      </c>
      <c r="V21" s="143" t="str">
        <f t="shared" si="7"/>
        <v/>
      </c>
      <c r="W21" s="144" t="str">
        <f>+IF(U21='Prezzo per categoria'!$B$1,VLOOKUP(INDEX($I$11:$T$11,MATCH(INDEX($I21:$T21,MATCH(TRUE,INDEX($I21:$T21&lt;&gt;"",0),0)),$I21:$T21,0))&amp;INDEX($I$10:$T$10,MATCH(INDEX($I21:$T21,MATCH(TRUE,INDEX($I21:$T21&lt;&gt;"",0),0)),$I21:$T21,0))&amp;INDEX($I21:$T21,MATCH(INDEX($I21:$T21,MATCH(TRUE,INDEX($I21:$T21&lt;&gt;"",0),0)),$I21:$T21,0)),'Prezzo per categoria'!$A$2:$E$25,5,FALSE),+IF(U21='Prezzo per categoria'!$I$1,VLOOKUP(INDEX($I$11:$T$11,MATCH(INDEX($I21:$T21,MATCH(TRUE,INDEX($I21:$T21&lt;&gt;"",0),0)),$I21:$T21,0))&amp;INDEX($I$10:$T$10,MATCH(INDEX($I21:$T21,MATCH(TRUE,INDEX($I21:$T21&lt;&gt;"",0),0)),$I21:$T21,0))&amp;INDEX($I21:$T21,MATCH(INDEX($I21:$T21,MATCH(TRUE,INDEX($I21:$T21&lt;&gt;"",0),0)),$I21:$T21,0)),'Prezzo per categoria'!$H$2:$L$25,5,FALSE),""))</f>
        <v/>
      </c>
      <c r="X21" s="40">
        <f t="shared" si="1"/>
        <v>0</v>
      </c>
      <c r="Y21" s="122"/>
      <c r="Z21" s="119"/>
      <c r="AA21" s="82"/>
      <c r="AB21" s="137" t="str">
        <f t="shared" si="2"/>
        <v/>
      </c>
      <c r="AC21" s="192">
        <f t="shared" si="3"/>
        <v>0</v>
      </c>
      <c r="AD21" s="192">
        <f t="shared" si="4"/>
        <v>0</v>
      </c>
      <c r="AE21" s="192">
        <f t="shared" si="5"/>
        <v>0</v>
      </c>
      <c r="AF21" s="183"/>
      <c r="AG21" s="183"/>
      <c r="AH21" s="183"/>
      <c r="AI21" s="183"/>
      <c r="AJ21" s="183"/>
    </row>
    <row r="22" spans="2:36" ht="24.95" customHeight="1" thickTop="1" thickBot="1" x14ac:dyDescent="0.3">
      <c r="B22" s="57">
        <f t="shared" si="6"/>
        <v>9</v>
      </c>
      <c r="C22" s="243"/>
      <c r="D22" s="244"/>
      <c r="E22" s="270"/>
      <c r="F22" s="271"/>
      <c r="G22" s="241"/>
      <c r="H22" s="242"/>
      <c r="I22" s="111"/>
      <c r="J22" s="112"/>
      <c r="K22" s="112"/>
      <c r="L22" s="89"/>
      <c r="M22" s="89"/>
      <c r="N22" s="89"/>
      <c r="O22" s="90"/>
      <c r="P22" s="91"/>
      <c r="Q22" s="91"/>
      <c r="R22" s="94"/>
      <c r="S22" s="94"/>
      <c r="T22" s="95"/>
      <c r="U22" s="142" t="str">
        <f>+IF(OR($I22&lt;&gt;"",$J22&lt;&gt;"",$K22&lt;&gt;"",$L22&lt;&gt;"",$M22&lt;&gt;"",$N22&lt;&gt;""),'Prezzo per categoria'!$B$1,IF(OR($O22&lt;&gt;"",$P22&lt;&gt;"",$Q22&lt;&gt;"",$R22&lt;&gt;"",$S22&lt;&gt;"",$T22&lt;&gt;""),'Prezzo per categoria'!$I$1,""))</f>
        <v/>
      </c>
      <c r="V22" s="143" t="str">
        <f t="shared" si="7"/>
        <v/>
      </c>
      <c r="W22" s="144" t="str">
        <f>+IF(U22='Prezzo per categoria'!$B$1,VLOOKUP(INDEX($I$11:$T$11,MATCH(INDEX($I22:$T22,MATCH(TRUE,INDEX($I22:$T22&lt;&gt;"",0),0)),$I22:$T22,0))&amp;INDEX($I$10:$T$10,MATCH(INDEX($I22:$T22,MATCH(TRUE,INDEX($I22:$T22&lt;&gt;"",0),0)),$I22:$T22,0))&amp;INDEX($I22:$T22,MATCH(INDEX($I22:$T22,MATCH(TRUE,INDEX($I22:$T22&lt;&gt;"",0),0)),$I22:$T22,0)),'Prezzo per categoria'!$A$2:$E$25,5,FALSE),+IF(U22='Prezzo per categoria'!$I$1,VLOOKUP(INDEX($I$11:$T$11,MATCH(INDEX($I22:$T22,MATCH(TRUE,INDEX($I22:$T22&lt;&gt;"",0),0)),$I22:$T22,0))&amp;INDEX($I$10:$T$10,MATCH(INDEX($I22:$T22,MATCH(TRUE,INDEX($I22:$T22&lt;&gt;"",0),0)),$I22:$T22,0))&amp;INDEX($I22:$T22,MATCH(INDEX($I22:$T22,MATCH(TRUE,INDEX($I22:$T22&lt;&gt;"",0),0)),$I22:$T22,0)),'Prezzo per categoria'!$H$2:$L$25,5,FALSE),""))</f>
        <v/>
      </c>
      <c r="X22" s="40">
        <f t="shared" si="1"/>
        <v>0</v>
      </c>
      <c r="Y22" s="122"/>
      <c r="Z22" s="119"/>
      <c r="AA22" s="82"/>
      <c r="AB22" s="137" t="str">
        <f t="shared" si="2"/>
        <v/>
      </c>
      <c r="AC22" s="192">
        <f t="shared" si="3"/>
        <v>0</v>
      </c>
      <c r="AD22" s="192">
        <f t="shared" si="4"/>
        <v>0</v>
      </c>
      <c r="AE22" s="192">
        <f t="shared" si="5"/>
        <v>0</v>
      </c>
      <c r="AF22" s="183"/>
      <c r="AG22" s="183"/>
      <c r="AH22" s="183"/>
      <c r="AI22" s="183"/>
      <c r="AJ22" s="183"/>
    </row>
    <row r="23" spans="2:36" ht="24.95" customHeight="1" thickTop="1" thickBot="1" x14ac:dyDescent="0.3">
      <c r="B23" s="57">
        <f t="shared" si="6"/>
        <v>10</v>
      </c>
      <c r="C23" s="243"/>
      <c r="D23" s="244"/>
      <c r="E23" s="270"/>
      <c r="F23" s="271"/>
      <c r="G23" s="241"/>
      <c r="H23" s="242"/>
      <c r="I23" s="111"/>
      <c r="J23" s="112"/>
      <c r="K23" s="112"/>
      <c r="L23" s="89"/>
      <c r="M23" s="89"/>
      <c r="N23" s="89"/>
      <c r="O23" s="90"/>
      <c r="P23" s="91"/>
      <c r="Q23" s="91"/>
      <c r="R23" s="94"/>
      <c r="S23" s="94"/>
      <c r="T23" s="95"/>
      <c r="U23" s="142" t="str">
        <f>+IF(OR($I23&lt;&gt;"",$J23&lt;&gt;"",$K23&lt;&gt;"",$L23&lt;&gt;"",$M23&lt;&gt;"",$N23&lt;&gt;""),'Prezzo per categoria'!$B$1,IF(OR($O23&lt;&gt;"",$P23&lt;&gt;"",$Q23&lt;&gt;"",$R23&lt;&gt;"",$S23&lt;&gt;"",$T23&lt;&gt;""),'Prezzo per categoria'!$I$1,""))</f>
        <v/>
      </c>
      <c r="V23" s="143" t="str">
        <f t="shared" si="7"/>
        <v/>
      </c>
      <c r="W23" s="144" t="str">
        <f>+IF(U23='Prezzo per categoria'!$B$1,VLOOKUP(INDEX($I$11:$T$11,MATCH(INDEX($I23:$T23,MATCH(TRUE,INDEX($I23:$T23&lt;&gt;"",0),0)),$I23:$T23,0))&amp;INDEX($I$10:$T$10,MATCH(INDEX($I23:$T23,MATCH(TRUE,INDEX($I23:$T23&lt;&gt;"",0),0)),$I23:$T23,0))&amp;INDEX($I23:$T23,MATCH(INDEX($I23:$T23,MATCH(TRUE,INDEX($I23:$T23&lt;&gt;"",0),0)),$I23:$T23,0)),'Prezzo per categoria'!$A$2:$E$25,5,FALSE),+IF(U23='Prezzo per categoria'!$I$1,VLOOKUP(INDEX($I$11:$T$11,MATCH(INDEX($I23:$T23,MATCH(TRUE,INDEX($I23:$T23&lt;&gt;"",0),0)),$I23:$T23,0))&amp;INDEX($I$10:$T$10,MATCH(INDEX($I23:$T23,MATCH(TRUE,INDEX($I23:$T23&lt;&gt;"",0),0)),$I23:$T23,0))&amp;INDEX($I23:$T23,MATCH(INDEX($I23:$T23,MATCH(TRUE,INDEX($I23:$T23&lt;&gt;"",0),0)),$I23:$T23,0)),'Prezzo per categoria'!$H$2:$L$25,5,FALSE),""))</f>
        <v/>
      </c>
      <c r="X23" s="40">
        <f t="shared" si="1"/>
        <v>0</v>
      </c>
      <c r="Y23" s="122"/>
      <c r="Z23" s="119"/>
      <c r="AA23" s="82"/>
      <c r="AB23" s="137" t="str">
        <f t="shared" si="2"/>
        <v/>
      </c>
      <c r="AC23" s="192">
        <f t="shared" si="3"/>
        <v>0</v>
      </c>
      <c r="AD23" s="192">
        <f t="shared" si="4"/>
        <v>0</v>
      </c>
      <c r="AE23" s="192">
        <f t="shared" si="5"/>
        <v>0</v>
      </c>
      <c r="AF23" s="183"/>
      <c r="AG23" s="183"/>
      <c r="AH23" s="183"/>
      <c r="AI23" s="183"/>
      <c r="AJ23" s="183"/>
    </row>
    <row r="24" spans="2:36" ht="24.95" customHeight="1" thickTop="1" thickBot="1" x14ac:dyDescent="0.3">
      <c r="B24" s="57">
        <f t="shared" si="6"/>
        <v>11</v>
      </c>
      <c r="C24" s="243"/>
      <c r="D24" s="244"/>
      <c r="E24" s="270"/>
      <c r="F24" s="271"/>
      <c r="G24" s="241"/>
      <c r="H24" s="242"/>
      <c r="I24" s="111"/>
      <c r="J24" s="112"/>
      <c r="K24" s="112"/>
      <c r="L24" s="89"/>
      <c r="M24" s="89"/>
      <c r="N24" s="89"/>
      <c r="O24" s="90"/>
      <c r="P24" s="91"/>
      <c r="Q24" s="91"/>
      <c r="R24" s="94"/>
      <c r="S24" s="94"/>
      <c r="T24" s="95"/>
      <c r="U24" s="142" t="str">
        <f>+IF(OR($I24&lt;&gt;"",$J24&lt;&gt;"",$K24&lt;&gt;"",$L24&lt;&gt;"",$M24&lt;&gt;"",$N24&lt;&gt;""),'Prezzo per categoria'!$B$1,IF(OR($O24&lt;&gt;"",$P24&lt;&gt;"",$Q24&lt;&gt;"",$R24&lt;&gt;"",$S24&lt;&gt;"",$T24&lt;&gt;""),'Prezzo per categoria'!$I$1,""))</f>
        <v/>
      </c>
      <c r="V24" s="143" t="str">
        <f t="shared" si="7"/>
        <v/>
      </c>
      <c r="W24" s="144" t="str">
        <f>+IF(U24='Prezzo per categoria'!$B$1,VLOOKUP(INDEX($I$11:$T$11,MATCH(INDEX($I24:$T24,MATCH(TRUE,INDEX($I24:$T24&lt;&gt;"",0),0)),$I24:$T24,0))&amp;INDEX($I$10:$T$10,MATCH(INDEX($I24:$T24,MATCH(TRUE,INDEX($I24:$T24&lt;&gt;"",0),0)),$I24:$T24,0))&amp;INDEX($I24:$T24,MATCH(INDEX($I24:$T24,MATCH(TRUE,INDEX($I24:$T24&lt;&gt;"",0),0)),$I24:$T24,0)),'Prezzo per categoria'!$A$2:$E$25,5,FALSE),+IF(U24='Prezzo per categoria'!$I$1,VLOOKUP(INDEX($I$11:$T$11,MATCH(INDEX($I24:$T24,MATCH(TRUE,INDEX($I24:$T24&lt;&gt;"",0),0)),$I24:$T24,0))&amp;INDEX($I$10:$T$10,MATCH(INDEX($I24:$T24,MATCH(TRUE,INDEX($I24:$T24&lt;&gt;"",0),0)),$I24:$T24,0))&amp;INDEX($I24:$T24,MATCH(INDEX($I24:$T24,MATCH(TRUE,INDEX($I24:$T24&lt;&gt;"",0),0)),$I24:$T24,0)),'Prezzo per categoria'!$H$2:$L$25,5,FALSE),""))</f>
        <v/>
      </c>
      <c r="X24" s="40">
        <f t="shared" si="1"/>
        <v>0</v>
      </c>
      <c r="Y24" s="122"/>
      <c r="Z24" s="119"/>
      <c r="AA24" s="82"/>
      <c r="AB24" s="137" t="str">
        <f t="shared" si="2"/>
        <v/>
      </c>
      <c r="AC24" s="192">
        <f t="shared" si="3"/>
        <v>0</v>
      </c>
      <c r="AD24" s="192">
        <f t="shared" si="4"/>
        <v>0</v>
      </c>
      <c r="AE24" s="192">
        <f t="shared" si="5"/>
        <v>0</v>
      </c>
      <c r="AF24" s="183"/>
      <c r="AG24" s="183"/>
      <c r="AH24" s="183"/>
      <c r="AI24" s="183"/>
      <c r="AJ24" s="183"/>
    </row>
    <row r="25" spans="2:36" ht="24.95" customHeight="1" thickTop="1" thickBot="1" x14ac:dyDescent="0.3">
      <c r="B25" s="57">
        <f t="shared" si="6"/>
        <v>12</v>
      </c>
      <c r="C25" s="243"/>
      <c r="D25" s="244"/>
      <c r="E25" s="270"/>
      <c r="F25" s="271"/>
      <c r="G25" s="241"/>
      <c r="H25" s="242"/>
      <c r="I25" s="111"/>
      <c r="J25" s="112"/>
      <c r="K25" s="112"/>
      <c r="L25" s="89"/>
      <c r="M25" s="89"/>
      <c r="N25" s="89"/>
      <c r="O25" s="90"/>
      <c r="P25" s="91"/>
      <c r="Q25" s="91"/>
      <c r="R25" s="94"/>
      <c r="S25" s="94"/>
      <c r="T25" s="95"/>
      <c r="U25" s="142" t="str">
        <f>+IF(OR($I25&lt;&gt;"",$J25&lt;&gt;"",$K25&lt;&gt;"",$L25&lt;&gt;"",$M25&lt;&gt;"",$N25&lt;&gt;""),'Prezzo per categoria'!$B$1,IF(OR($O25&lt;&gt;"",$P25&lt;&gt;"",$Q25&lt;&gt;"",$R25&lt;&gt;"",$S25&lt;&gt;"",$T25&lt;&gt;""),'Prezzo per categoria'!$I$1,""))</f>
        <v/>
      </c>
      <c r="V25" s="143" t="str">
        <f t="shared" si="7"/>
        <v/>
      </c>
      <c r="W25" s="144" t="str">
        <f>+IF(U25='Prezzo per categoria'!$B$1,VLOOKUP(INDEX($I$11:$T$11,MATCH(INDEX($I25:$T25,MATCH(TRUE,INDEX($I25:$T25&lt;&gt;"",0),0)),$I25:$T25,0))&amp;INDEX($I$10:$T$10,MATCH(INDEX($I25:$T25,MATCH(TRUE,INDEX($I25:$T25&lt;&gt;"",0),0)),$I25:$T25,0))&amp;INDEX($I25:$T25,MATCH(INDEX($I25:$T25,MATCH(TRUE,INDEX($I25:$T25&lt;&gt;"",0),0)),$I25:$T25,0)),'Prezzo per categoria'!$A$2:$E$25,5,FALSE),+IF(U25='Prezzo per categoria'!$I$1,VLOOKUP(INDEX($I$11:$T$11,MATCH(INDEX($I25:$T25,MATCH(TRUE,INDEX($I25:$T25&lt;&gt;"",0),0)),$I25:$T25,0))&amp;INDEX($I$10:$T$10,MATCH(INDEX($I25:$T25,MATCH(TRUE,INDEX($I25:$T25&lt;&gt;"",0),0)),$I25:$T25,0))&amp;INDEX($I25:$T25,MATCH(INDEX($I25:$T25,MATCH(TRUE,INDEX($I25:$T25&lt;&gt;"",0),0)),$I25:$T25,0)),'Prezzo per categoria'!$H$2:$L$25,5,FALSE),""))</f>
        <v/>
      </c>
      <c r="X25" s="40">
        <f t="shared" si="1"/>
        <v>0</v>
      </c>
      <c r="Y25" s="122"/>
      <c r="Z25" s="119"/>
      <c r="AA25" s="82"/>
      <c r="AB25" s="137" t="str">
        <f t="shared" si="2"/>
        <v/>
      </c>
      <c r="AC25" s="192">
        <f t="shared" si="3"/>
        <v>0</v>
      </c>
      <c r="AD25" s="192">
        <f t="shared" si="4"/>
        <v>0</v>
      </c>
      <c r="AE25" s="192">
        <f t="shared" si="5"/>
        <v>0</v>
      </c>
      <c r="AF25" s="183"/>
      <c r="AG25" s="183"/>
      <c r="AH25" s="183"/>
      <c r="AI25" s="183"/>
      <c r="AJ25" s="183"/>
    </row>
    <row r="26" spans="2:36" ht="24.95" customHeight="1" thickTop="1" thickBot="1" x14ac:dyDescent="0.3">
      <c r="B26" s="57">
        <f t="shared" si="6"/>
        <v>13</v>
      </c>
      <c r="C26" s="243"/>
      <c r="D26" s="244"/>
      <c r="E26" s="270"/>
      <c r="F26" s="271"/>
      <c r="G26" s="241"/>
      <c r="H26" s="242"/>
      <c r="I26" s="111"/>
      <c r="J26" s="112"/>
      <c r="K26" s="112"/>
      <c r="L26" s="89"/>
      <c r="M26" s="89"/>
      <c r="N26" s="89"/>
      <c r="O26" s="90"/>
      <c r="P26" s="91"/>
      <c r="Q26" s="91"/>
      <c r="R26" s="94"/>
      <c r="S26" s="94"/>
      <c r="T26" s="95"/>
      <c r="U26" s="142" t="str">
        <f>+IF(OR($I26&lt;&gt;"",$J26&lt;&gt;"",$K26&lt;&gt;"",$L26&lt;&gt;"",$M26&lt;&gt;"",$N26&lt;&gt;""),'Prezzo per categoria'!$B$1,IF(OR($O26&lt;&gt;"",$P26&lt;&gt;"",$Q26&lt;&gt;"",$R26&lt;&gt;"",$S26&lt;&gt;"",$T26&lt;&gt;""),'Prezzo per categoria'!$I$1,""))</f>
        <v/>
      </c>
      <c r="V26" s="143" t="str">
        <f t="shared" si="7"/>
        <v/>
      </c>
      <c r="W26" s="144" t="str">
        <f>+IF(U26='Prezzo per categoria'!$B$1,VLOOKUP(INDEX($I$11:$T$11,MATCH(INDEX($I26:$T26,MATCH(TRUE,INDEX($I26:$T26&lt;&gt;"",0),0)),$I26:$T26,0))&amp;INDEX($I$10:$T$10,MATCH(INDEX($I26:$T26,MATCH(TRUE,INDEX($I26:$T26&lt;&gt;"",0),0)),$I26:$T26,0))&amp;INDEX($I26:$T26,MATCH(INDEX($I26:$T26,MATCH(TRUE,INDEX($I26:$T26&lt;&gt;"",0),0)),$I26:$T26,0)),'Prezzo per categoria'!$A$2:$E$25,5,FALSE),+IF(U26='Prezzo per categoria'!$I$1,VLOOKUP(INDEX($I$11:$T$11,MATCH(INDEX($I26:$T26,MATCH(TRUE,INDEX($I26:$T26&lt;&gt;"",0),0)),$I26:$T26,0))&amp;INDEX($I$10:$T$10,MATCH(INDEX($I26:$T26,MATCH(TRUE,INDEX($I26:$T26&lt;&gt;"",0),0)),$I26:$T26,0))&amp;INDEX($I26:$T26,MATCH(INDEX($I26:$T26,MATCH(TRUE,INDEX($I26:$T26&lt;&gt;"",0),0)),$I26:$T26,0)),'Prezzo per categoria'!$H$2:$L$25,5,FALSE),""))</f>
        <v/>
      </c>
      <c r="X26" s="40">
        <f t="shared" si="1"/>
        <v>0</v>
      </c>
      <c r="Y26" s="122"/>
      <c r="Z26" s="119"/>
      <c r="AA26" s="82"/>
      <c r="AB26" s="137" t="str">
        <f t="shared" si="2"/>
        <v/>
      </c>
      <c r="AC26" s="192">
        <f t="shared" si="3"/>
        <v>0</v>
      </c>
      <c r="AD26" s="192">
        <f t="shared" si="4"/>
        <v>0</v>
      </c>
      <c r="AE26" s="192">
        <f t="shared" si="5"/>
        <v>0</v>
      </c>
      <c r="AF26" s="183"/>
      <c r="AG26" s="183"/>
      <c r="AH26" s="183"/>
      <c r="AI26" s="183"/>
      <c r="AJ26" s="183"/>
    </row>
    <row r="27" spans="2:36" ht="24.95" customHeight="1" thickTop="1" thickBot="1" x14ac:dyDescent="0.3">
      <c r="B27" s="57">
        <f t="shared" si="6"/>
        <v>14</v>
      </c>
      <c r="C27" s="243"/>
      <c r="D27" s="244"/>
      <c r="E27" s="270"/>
      <c r="F27" s="271"/>
      <c r="G27" s="241"/>
      <c r="H27" s="242"/>
      <c r="I27" s="111"/>
      <c r="J27" s="112"/>
      <c r="K27" s="112"/>
      <c r="L27" s="89"/>
      <c r="M27" s="89"/>
      <c r="N27" s="89"/>
      <c r="O27" s="90"/>
      <c r="P27" s="91"/>
      <c r="Q27" s="91"/>
      <c r="R27" s="94"/>
      <c r="S27" s="94"/>
      <c r="T27" s="95"/>
      <c r="U27" s="142" t="str">
        <f>+IF(OR($I27&lt;&gt;"",$J27&lt;&gt;"",$K27&lt;&gt;"",$L27&lt;&gt;"",$M27&lt;&gt;"",$N27&lt;&gt;""),'Prezzo per categoria'!$B$1,IF(OR($O27&lt;&gt;"",$P27&lt;&gt;"",$Q27&lt;&gt;"",$R27&lt;&gt;"",$S27&lt;&gt;"",$T27&lt;&gt;""),'Prezzo per categoria'!$I$1,""))</f>
        <v/>
      </c>
      <c r="V27" s="143" t="str">
        <f t="shared" si="7"/>
        <v/>
      </c>
      <c r="W27" s="144" t="str">
        <f>+IF(U27='Prezzo per categoria'!$B$1,VLOOKUP(INDEX($I$11:$T$11,MATCH(INDEX($I27:$T27,MATCH(TRUE,INDEX($I27:$T27&lt;&gt;"",0),0)),$I27:$T27,0))&amp;INDEX($I$10:$T$10,MATCH(INDEX($I27:$T27,MATCH(TRUE,INDEX($I27:$T27&lt;&gt;"",0),0)),$I27:$T27,0))&amp;INDEX($I27:$T27,MATCH(INDEX($I27:$T27,MATCH(TRUE,INDEX($I27:$T27&lt;&gt;"",0),0)),$I27:$T27,0)),'Prezzo per categoria'!$A$2:$E$25,5,FALSE),+IF(U27='Prezzo per categoria'!$I$1,VLOOKUP(INDEX($I$11:$T$11,MATCH(INDEX($I27:$T27,MATCH(TRUE,INDEX($I27:$T27&lt;&gt;"",0),0)),$I27:$T27,0))&amp;INDEX($I$10:$T$10,MATCH(INDEX($I27:$T27,MATCH(TRUE,INDEX($I27:$T27&lt;&gt;"",0),0)),$I27:$T27,0))&amp;INDEX($I27:$T27,MATCH(INDEX($I27:$T27,MATCH(TRUE,INDEX($I27:$T27&lt;&gt;"",0),0)),$I27:$T27,0)),'Prezzo per categoria'!$H$2:$L$25,5,FALSE),""))</f>
        <v/>
      </c>
      <c r="X27" s="40">
        <f t="shared" si="1"/>
        <v>0</v>
      </c>
      <c r="Y27" s="122"/>
      <c r="Z27" s="119"/>
      <c r="AA27" s="82"/>
      <c r="AB27" s="137" t="str">
        <f t="shared" si="2"/>
        <v/>
      </c>
      <c r="AC27" s="192">
        <f t="shared" si="3"/>
        <v>0</v>
      </c>
      <c r="AD27" s="192">
        <f t="shared" si="4"/>
        <v>0</v>
      </c>
      <c r="AE27" s="192">
        <f t="shared" si="5"/>
        <v>0</v>
      </c>
      <c r="AF27" s="183"/>
      <c r="AG27" s="183"/>
      <c r="AH27" s="183"/>
      <c r="AI27" s="183"/>
      <c r="AJ27" s="183"/>
    </row>
    <row r="28" spans="2:36" ht="24.95" customHeight="1" thickTop="1" thickBot="1" x14ac:dyDescent="0.3">
      <c r="B28" s="57">
        <f t="shared" si="6"/>
        <v>15</v>
      </c>
      <c r="C28" s="243"/>
      <c r="D28" s="244"/>
      <c r="E28" s="270"/>
      <c r="F28" s="271"/>
      <c r="G28" s="241"/>
      <c r="H28" s="242"/>
      <c r="I28" s="111"/>
      <c r="J28" s="112"/>
      <c r="K28" s="112"/>
      <c r="L28" s="89"/>
      <c r="M28" s="89"/>
      <c r="N28" s="89"/>
      <c r="O28" s="90"/>
      <c r="P28" s="91"/>
      <c r="Q28" s="91"/>
      <c r="R28" s="94"/>
      <c r="S28" s="94"/>
      <c r="T28" s="95"/>
      <c r="U28" s="142" t="str">
        <f>+IF(OR($I28&lt;&gt;"",$J28&lt;&gt;"",$K28&lt;&gt;"",$L28&lt;&gt;"",$M28&lt;&gt;"",$N28&lt;&gt;""),'Prezzo per categoria'!$B$1,IF(OR($O28&lt;&gt;"",$P28&lt;&gt;"",$Q28&lt;&gt;"",$R28&lt;&gt;"",$S28&lt;&gt;"",$T28&lt;&gt;""),'Prezzo per categoria'!$I$1,""))</f>
        <v/>
      </c>
      <c r="V28" s="143" t="str">
        <f t="shared" si="7"/>
        <v/>
      </c>
      <c r="W28" s="144" t="str">
        <f>+IF(U28='Prezzo per categoria'!$B$1,VLOOKUP(INDEX($I$11:$T$11,MATCH(INDEX($I28:$T28,MATCH(TRUE,INDEX($I28:$T28&lt;&gt;"",0),0)),$I28:$T28,0))&amp;INDEX($I$10:$T$10,MATCH(INDEX($I28:$T28,MATCH(TRUE,INDEX($I28:$T28&lt;&gt;"",0),0)),$I28:$T28,0))&amp;INDEX($I28:$T28,MATCH(INDEX($I28:$T28,MATCH(TRUE,INDEX($I28:$T28&lt;&gt;"",0),0)),$I28:$T28,0)),'Prezzo per categoria'!$A$2:$E$25,5,FALSE),+IF(U28='Prezzo per categoria'!$I$1,VLOOKUP(INDEX($I$11:$T$11,MATCH(INDEX($I28:$T28,MATCH(TRUE,INDEX($I28:$T28&lt;&gt;"",0),0)),$I28:$T28,0))&amp;INDEX($I$10:$T$10,MATCH(INDEX($I28:$T28,MATCH(TRUE,INDEX($I28:$T28&lt;&gt;"",0),0)),$I28:$T28,0))&amp;INDEX($I28:$T28,MATCH(INDEX($I28:$T28,MATCH(TRUE,INDEX($I28:$T28&lt;&gt;"",0),0)),$I28:$T28,0)),'Prezzo per categoria'!$H$2:$L$25,5,FALSE),""))</f>
        <v/>
      </c>
      <c r="X28" s="40">
        <f t="shared" si="1"/>
        <v>0</v>
      </c>
      <c r="Y28" s="122"/>
      <c r="Z28" s="119"/>
      <c r="AA28" s="82"/>
      <c r="AB28" s="137" t="str">
        <f t="shared" si="2"/>
        <v/>
      </c>
      <c r="AC28" s="192">
        <f t="shared" si="3"/>
        <v>0</v>
      </c>
      <c r="AD28" s="192">
        <f t="shared" si="4"/>
        <v>0</v>
      </c>
      <c r="AE28" s="192">
        <f t="shared" si="5"/>
        <v>0</v>
      </c>
      <c r="AF28" s="183"/>
      <c r="AG28" s="183"/>
      <c r="AH28" s="183"/>
      <c r="AI28" s="183"/>
      <c r="AJ28" s="183"/>
    </row>
    <row r="29" spans="2:36" ht="24.95" customHeight="1" thickTop="1" thickBot="1" x14ac:dyDescent="0.3">
      <c r="B29" s="57">
        <f t="shared" si="6"/>
        <v>16</v>
      </c>
      <c r="C29" s="243"/>
      <c r="D29" s="244"/>
      <c r="E29" s="270"/>
      <c r="F29" s="271"/>
      <c r="G29" s="241"/>
      <c r="H29" s="242"/>
      <c r="I29" s="111"/>
      <c r="J29" s="112"/>
      <c r="K29" s="112"/>
      <c r="L29" s="89"/>
      <c r="M29" s="89"/>
      <c r="N29" s="89"/>
      <c r="O29" s="90"/>
      <c r="P29" s="91"/>
      <c r="Q29" s="91"/>
      <c r="R29" s="94"/>
      <c r="S29" s="94"/>
      <c r="T29" s="95"/>
      <c r="U29" s="142" t="str">
        <f>+IF(OR($I29&lt;&gt;"",$J29&lt;&gt;"",$K29&lt;&gt;"",$L29&lt;&gt;"",$M29&lt;&gt;"",$N29&lt;&gt;""),'Prezzo per categoria'!$B$1,IF(OR($O29&lt;&gt;"",$P29&lt;&gt;"",$Q29&lt;&gt;"",$R29&lt;&gt;"",$S29&lt;&gt;"",$T29&lt;&gt;""),'Prezzo per categoria'!$I$1,""))</f>
        <v/>
      </c>
      <c r="V29" s="143" t="str">
        <f t="shared" si="7"/>
        <v/>
      </c>
      <c r="W29" s="144" t="str">
        <f>+IF(U29='Prezzo per categoria'!$B$1,VLOOKUP(INDEX($I$11:$T$11,MATCH(INDEX($I29:$T29,MATCH(TRUE,INDEX($I29:$T29&lt;&gt;"",0),0)),$I29:$T29,0))&amp;INDEX($I$10:$T$10,MATCH(INDEX($I29:$T29,MATCH(TRUE,INDEX($I29:$T29&lt;&gt;"",0),0)),$I29:$T29,0))&amp;INDEX($I29:$T29,MATCH(INDEX($I29:$T29,MATCH(TRUE,INDEX($I29:$T29&lt;&gt;"",0),0)),$I29:$T29,0)),'Prezzo per categoria'!$A$2:$E$25,5,FALSE),+IF(U29='Prezzo per categoria'!$I$1,VLOOKUP(INDEX($I$11:$T$11,MATCH(INDEX($I29:$T29,MATCH(TRUE,INDEX($I29:$T29&lt;&gt;"",0),0)),$I29:$T29,0))&amp;INDEX($I$10:$T$10,MATCH(INDEX($I29:$T29,MATCH(TRUE,INDEX($I29:$T29&lt;&gt;"",0),0)),$I29:$T29,0))&amp;INDEX($I29:$T29,MATCH(INDEX($I29:$T29,MATCH(TRUE,INDEX($I29:$T29&lt;&gt;"",0),0)),$I29:$T29,0)),'Prezzo per categoria'!$H$2:$L$25,5,FALSE),""))</f>
        <v/>
      </c>
      <c r="X29" s="40">
        <f t="shared" si="1"/>
        <v>0</v>
      </c>
      <c r="Y29" s="122"/>
      <c r="Z29" s="119"/>
      <c r="AA29" s="82"/>
      <c r="AB29" s="137" t="str">
        <f t="shared" si="2"/>
        <v/>
      </c>
      <c r="AC29" s="192">
        <f t="shared" si="3"/>
        <v>0</v>
      </c>
      <c r="AD29" s="192">
        <f t="shared" si="4"/>
        <v>0</v>
      </c>
      <c r="AE29" s="192">
        <f t="shared" si="5"/>
        <v>0</v>
      </c>
      <c r="AF29" s="183"/>
      <c r="AG29" s="183"/>
      <c r="AH29" s="183"/>
      <c r="AI29" s="183"/>
      <c r="AJ29" s="183"/>
    </row>
    <row r="30" spans="2:36" ht="24.95" customHeight="1" thickTop="1" thickBot="1" x14ac:dyDescent="0.3">
      <c r="B30" s="57">
        <f t="shared" si="6"/>
        <v>17</v>
      </c>
      <c r="C30" s="243"/>
      <c r="D30" s="244"/>
      <c r="E30" s="270"/>
      <c r="F30" s="271"/>
      <c r="G30" s="241"/>
      <c r="H30" s="242"/>
      <c r="I30" s="111"/>
      <c r="J30" s="112"/>
      <c r="K30" s="112"/>
      <c r="L30" s="89"/>
      <c r="M30" s="89"/>
      <c r="N30" s="89"/>
      <c r="O30" s="90"/>
      <c r="P30" s="91"/>
      <c r="Q30" s="91"/>
      <c r="R30" s="94"/>
      <c r="S30" s="94"/>
      <c r="T30" s="95"/>
      <c r="U30" s="142" t="str">
        <f>+IF(OR($I30&lt;&gt;"",$J30&lt;&gt;"",$K30&lt;&gt;"",$L30&lt;&gt;"",$M30&lt;&gt;"",$N30&lt;&gt;""),'Prezzo per categoria'!$B$1,IF(OR($O30&lt;&gt;"",$P30&lt;&gt;"",$Q30&lt;&gt;"",$R30&lt;&gt;"",$S30&lt;&gt;"",$T30&lt;&gt;""),'Prezzo per categoria'!$I$1,""))</f>
        <v/>
      </c>
      <c r="V30" s="143" t="str">
        <f t="shared" si="7"/>
        <v/>
      </c>
      <c r="W30" s="144" t="str">
        <f>+IF(U30='Prezzo per categoria'!$B$1,VLOOKUP(INDEX($I$11:$T$11,MATCH(INDEX($I30:$T30,MATCH(TRUE,INDEX($I30:$T30&lt;&gt;"",0),0)),$I30:$T30,0))&amp;INDEX($I$10:$T$10,MATCH(INDEX($I30:$T30,MATCH(TRUE,INDEX($I30:$T30&lt;&gt;"",0),0)),$I30:$T30,0))&amp;INDEX($I30:$T30,MATCH(INDEX($I30:$T30,MATCH(TRUE,INDEX($I30:$T30&lt;&gt;"",0),0)),$I30:$T30,0)),'Prezzo per categoria'!$A$2:$E$25,5,FALSE),+IF(U30='Prezzo per categoria'!$I$1,VLOOKUP(INDEX($I$11:$T$11,MATCH(INDEX($I30:$T30,MATCH(TRUE,INDEX($I30:$T30&lt;&gt;"",0),0)),$I30:$T30,0))&amp;INDEX($I$10:$T$10,MATCH(INDEX($I30:$T30,MATCH(TRUE,INDEX($I30:$T30&lt;&gt;"",0),0)),$I30:$T30,0))&amp;INDEX($I30:$T30,MATCH(INDEX($I30:$T30,MATCH(TRUE,INDEX($I30:$T30&lt;&gt;"",0),0)),$I30:$T30,0)),'Prezzo per categoria'!$H$2:$L$25,5,FALSE),""))</f>
        <v/>
      </c>
      <c r="X30" s="40">
        <f t="shared" si="1"/>
        <v>0</v>
      </c>
      <c r="Y30" s="122"/>
      <c r="Z30" s="119"/>
      <c r="AA30" s="82"/>
      <c r="AB30" s="137" t="str">
        <f t="shared" si="2"/>
        <v/>
      </c>
      <c r="AC30" s="192">
        <f t="shared" si="3"/>
        <v>0</v>
      </c>
      <c r="AD30" s="192">
        <f t="shared" si="4"/>
        <v>0</v>
      </c>
      <c r="AE30" s="192">
        <f t="shared" si="5"/>
        <v>0</v>
      </c>
      <c r="AF30" s="183"/>
      <c r="AG30" s="183"/>
      <c r="AH30" s="183"/>
      <c r="AI30" s="183"/>
      <c r="AJ30" s="183"/>
    </row>
    <row r="31" spans="2:36" ht="24.95" customHeight="1" thickTop="1" thickBot="1" x14ac:dyDescent="0.3">
      <c r="B31" s="57">
        <f t="shared" si="6"/>
        <v>18</v>
      </c>
      <c r="C31" s="243"/>
      <c r="D31" s="244"/>
      <c r="E31" s="270"/>
      <c r="F31" s="271"/>
      <c r="G31" s="241"/>
      <c r="H31" s="242"/>
      <c r="I31" s="111"/>
      <c r="J31" s="112"/>
      <c r="K31" s="112"/>
      <c r="L31" s="89"/>
      <c r="M31" s="89"/>
      <c r="N31" s="89"/>
      <c r="O31" s="90"/>
      <c r="P31" s="91"/>
      <c r="Q31" s="91"/>
      <c r="R31" s="94"/>
      <c r="S31" s="94"/>
      <c r="T31" s="95"/>
      <c r="U31" s="142" t="str">
        <f>+IF(OR($I31&lt;&gt;"",$J31&lt;&gt;"",$K31&lt;&gt;"",$L31&lt;&gt;"",$M31&lt;&gt;"",$N31&lt;&gt;""),'Prezzo per categoria'!$B$1,IF(OR($O31&lt;&gt;"",$P31&lt;&gt;"",$Q31&lt;&gt;"",$R31&lt;&gt;"",$S31&lt;&gt;"",$T31&lt;&gt;""),'Prezzo per categoria'!$I$1,""))</f>
        <v/>
      </c>
      <c r="V31" s="143" t="str">
        <f t="shared" si="7"/>
        <v/>
      </c>
      <c r="W31" s="144" t="str">
        <f>+IF(U31='Prezzo per categoria'!$B$1,VLOOKUP(INDEX($I$11:$T$11,MATCH(INDEX($I31:$T31,MATCH(TRUE,INDEX($I31:$T31&lt;&gt;"",0),0)),$I31:$T31,0))&amp;INDEX($I$10:$T$10,MATCH(INDEX($I31:$T31,MATCH(TRUE,INDEX($I31:$T31&lt;&gt;"",0),0)),$I31:$T31,0))&amp;INDEX($I31:$T31,MATCH(INDEX($I31:$T31,MATCH(TRUE,INDEX($I31:$T31&lt;&gt;"",0),0)),$I31:$T31,0)),'Prezzo per categoria'!$A$2:$E$25,5,FALSE),+IF(U31='Prezzo per categoria'!$I$1,VLOOKUP(INDEX($I$11:$T$11,MATCH(INDEX($I31:$T31,MATCH(TRUE,INDEX($I31:$T31&lt;&gt;"",0),0)),$I31:$T31,0))&amp;INDEX($I$10:$T$10,MATCH(INDEX($I31:$T31,MATCH(TRUE,INDEX($I31:$T31&lt;&gt;"",0),0)),$I31:$T31,0))&amp;INDEX($I31:$T31,MATCH(INDEX($I31:$T31,MATCH(TRUE,INDEX($I31:$T31&lt;&gt;"",0),0)),$I31:$T31,0)),'Prezzo per categoria'!$H$2:$L$25,5,FALSE),""))</f>
        <v/>
      </c>
      <c r="X31" s="40">
        <f t="shared" si="1"/>
        <v>0</v>
      </c>
      <c r="Y31" s="122"/>
      <c r="Z31" s="119"/>
      <c r="AA31" s="82"/>
      <c r="AB31" s="137" t="str">
        <f t="shared" si="2"/>
        <v/>
      </c>
      <c r="AC31" s="192">
        <f t="shared" si="3"/>
        <v>0</v>
      </c>
      <c r="AD31" s="192">
        <f t="shared" si="4"/>
        <v>0</v>
      </c>
      <c r="AE31" s="192">
        <f t="shared" si="5"/>
        <v>0</v>
      </c>
      <c r="AF31" s="183"/>
      <c r="AG31" s="183"/>
      <c r="AH31" s="183"/>
      <c r="AI31" s="183"/>
      <c r="AJ31" s="183"/>
    </row>
    <row r="32" spans="2:36" ht="24.95" customHeight="1" thickTop="1" thickBot="1" x14ac:dyDescent="0.3">
      <c r="B32" s="57">
        <f t="shared" si="6"/>
        <v>19</v>
      </c>
      <c r="C32" s="243"/>
      <c r="D32" s="244"/>
      <c r="E32" s="270"/>
      <c r="F32" s="271"/>
      <c r="G32" s="241"/>
      <c r="H32" s="242"/>
      <c r="I32" s="111"/>
      <c r="J32" s="112"/>
      <c r="K32" s="112"/>
      <c r="L32" s="89"/>
      <c r="M32" s="89"/>
      <c r="N32" s="89"/>
      <c r="O32" s="90"/>
      <c r="P32" s="91"/>
      <c r="Q32" s="91"/>
      <c r="R32" s="94"/>
      <c r="S32" s="94"/>
      <c r="T32" s="95"/>
      <c r="U32" s="142" t="str">
        <f>+IF(OR($I32&lt;&gt;"",$J32&lt;&gt;"",$K32&lt;&gt;"",$L32&lt;&gt;"",$M32&lt;&gt;"",$N32&lt;&gt;""),'Prezzo per categoria'!$B$1,IF(OR($O32&lt;&gt;"",$P32&lt;&gt;"",$Q32&lt;&gt;"",$R32&lt;&gt;"",$S32&lt;&gt;"",$T32&lt;&gt;""),'Prezzo per categoria'!$I$1,""))</f>
        <v/>
      </c>
      <c r="V32" s="143" t="str">
        <f t="shared" si="7"/>
        <v/>
      </c>
      <c r="W32" s="144" t="str">
        <f>+IF(U32='Prezzo per categoria'!$B$1,VLOOKUP(INDEX($I$11:$T$11,MATCH(INDEX($I32:$T32,MATCH(TRUE,INDEX($I32:$T32&lt;&gt;"",0),0)),$I32:$T32,0))&amp;INDEX($I$10:$T$10,MATCH(INDEX($I32:$T32,MATCH(TRUE,INDEX($I32:$T32&lt;&gt;"",0),0)),$I32:$T32,0))&amp;INDEX($I32:$T32,MATCH(INDEX($I32:$T32,MATCH(TRUE,INDEX($I32:$T32&lt;&gt;"",0),0)),$I32:$T32,0)),'Prezzo per categoria'!$A$2:$E$25,5,FALSE),+IF(U32='Prezzo per categoria'!$I$1,VLOOKUP(INDEX($I$11:$T$11,MATCH(INDEX($I32:$T32,MATCH(TRUE,INDEX($I32:$T32&lt;&gt;"",0),0)),$I32:$T32,0))&amp;INDEX($I$10:$T$10,MATCH(INDEX($I32:$T32,MATCH(TRUE,INDEX($I32:$T32&lt;&gt;"",0),0)),$I32:$T32,0))&amp;INDEX($I32:$T32,MATCH(INDEX($I32:$T32,MATCH(TRUE,INDEX($I32:$T32&lt;&gt;"",0),0)),$I32:$T32,0)),'Prezzo per categoria'!$H$2:$L$25,5,FALSE),""))</f>
        <v/>
      </c>
      <c r="X32" s="40">
        <f t="shared" si="1"/>
        <v>0</v>
      </c>
      <c r="Y32" s="122"/>
      <c r="Z32" s="119"/>
      <c r="AA32" s="82"/>
      <c r="AB32" s="137" t="str">
        <f t="shared" si="2"/>
        <v/>
      </c>
      <c r="AC32" s="192">
        <f t="shared" si="3"/>
        <v>0</v>
      </c>
      <c r="AD32" s="192">
        <f t="shared" si="4"/>
        <v>0</v>
      </c>
      <c r="AE32" s="192">
        <f t="shared" si="5"/>
        <v>0</v>
      </c>
      <c r="AF32" s="183"/>
      <c r="AG32" s="183"/>
      <c r="AH32" s="183"/>
      <c r="AI32" s="183"/>
      <c r="AJ32" s="183"/>
    </row>
    <row r="33" spans="1:36" ht="24.95" customHeight="1" thickTop="1" thickBot="1" x14ac:dyDescent="0.3">
      <c r="B33" s="57">
        <f t="shared" si="6"/>
        <v>20</v>
      </c>
      <c r="C33" s="243"/>
      <c r="D33" s="244"/>
      <c r="E33" s="270"/>
      <c r="F33" s="271"/>
      <c r="G33" s="241"/>
      <c r="H33" s="242"/>
      <c r="I33" s="111"/>
      <c r="J33" s="112"/>
      <c r="K33" s="112"/>
      <c r="L33" s="89"/>
      <c r="M33" s="89"/>
      <c r="N33" s="89"/>
      <c r="O33" s="90"/>
      <c r="P33" s="91"/>
      <c r="Q33" s="91"/>
      <c r="R33" s="94"/>
      <c r="S33" s="94"/>
      <c r="T33" s="95"/>
      <c r="U33" s="142" t="str">
        <f>+IF(OR($I33&lt;&gt;"",$J33&lt;&gt;"",$K33&lt;&gt;"",$L33&lt;&gt;"",$M33&lt;&gt;"",$N33&lt;&gt;""),'Prezzo per categoria'!$B$1,IF(OR($O33&lt;&gt;"",$P33&lt;&gt;"",$Q33&lt;&gt;"",$R33&lt;&gt;"",$S33&lt;&gt;"",$T33&lt;&gt;""),'Prezzo per categoria'!$I$1,""))</f>
        <v/>
      </c>
      <c r="V33" s="143" t="str">
        <f t="shared" si="7"/>
        <v/>
      </c>
      <c r="W33" s="144" t="str">
        <f>+IF(U33='Prezzo per categoria'!$B$1,VLOOKUP(INDEX($I$11:$T$11,MATCH(INDEX($I33:$T33,MATCH(TRUE,INDEX($I33:$T33&lt;&gt;"",0),0)),$I33:$T33,0))&amp;INDEX($I$10:$T$10,MATCH(INDEX($I33:$T33,MATCH(TRUE,INDEX($I33:$T33&lt;&gt;"",0),0)),$I33:$T33,0))&amp;INDEX($I33:$T33,MATCH(INDEX($I33:$T33,MATCH(TRUE,INDEX($I33:$T33&lt;&gt;"",0),0)),$I33:$T33,0)),'Prezzo per categoria'!$A$2:$E$25,5,FALSE),+IF(U33='Prezzo per categoria'!$I$1,VLOOKUP(INDEX($I$11:$T$11,MATCH(INDEX($I33:$T33,MATCH(TRUE,INDEX($I33:$T33&lt;&gt;"",0),0)),$I33:$T33,0))&amp;INDEX($I$10:$T$10,MATCH(INDEX($I33:$T33,MATCH(TRUE,INDEX($I33:$T33&lt;&gt;"",0),0)),$I33:$T33,0))&amp;INDEX($I33:$T33,MATCH(INDEX($I33:$T33,MATCH(TRUE,INDEX($I33:$T33&lt;&gt;"",0),0)),$I33:$T33,0)),'Prezzo per categoria'!$H$2:$L$25,5,FALSE),""))</f>
        <v/>
      </c>
      <c r="X33" s="40">
        <f t="shared" si="1"/>
        <v>0</v>
      </c>
      <c r="Y33" s="122"/>
      <c r="Z33" s="119"/>
      <c r="AA33" s="82"/>
      <c r="AB33" s="137" t="str">
        <f t="shared" si="2"/>
        <v/>
      </c>
      <c r="AC33" s="192">
        <f t="shared" si="3"/>
        <v>0</v>
      </c>
      <c r="AD33" s="192">
        <f t="shared" si="4"/>
        <v>0</v>
      </c>
      <c r="AE33" s="192">
        <f t="shared" si="5"/>
        <v>0</v>
      </c>
      <c r="AF33" s="183"/>
      <c r="AG33" s="183"/>
      <c r="AH33" s="183"/>
      <c r="AI33" s="183"/>
      <c r="AJ33" s="183"/>
    </row>
    <row r="34" spans="1:36" ht="24.95" customHeight="1" thickTop="1" thickBot="1" x14ac:dyDescent="0.3">
      <c r="B34" s="57">
        <f t="shared" si="6"/>
        <v>21</v>
      </c>
      <c r="C34" s="243"/>
      <c r="D34" s="244"/>
      <c r="E34" s="270"/>
      <c r="F34" s="271"/>
      <c r="G34" s="241"/>
      <c r="H34" s="242"/>
      <c r="I34" s="111"/>
      <c r="J34" s="112"/>
      <c r="K34" s="112"/>
      <c r="L34" s="89"/>
      <c r="M34" s="89"/>
      <c r="N34" s="89"/>
      <c r="O34" s="90"/>
      <c r="P34" s="91"/>
      <c r="Q34" s="91"/>
      <c r="R34" s="94"/>
      <c r="S34" s="94"/>
      <c r="T34" s="95"/>
      <c r="U34" s="142" t="str">
        <f>+IF(OR($I34&lt;&gt;"",$J34&lt;&gt;"",$K34&lt;&gt;"",$L34&lt;&gt;"",$M34&lt;&gt;"",$N34&lt;&gt;""),'Prezzo per categoria'!$B$1,IF(OR($O34&lt;&gt;"",$P34&lt;&gt;"",$Q34&lt;&gt;"",$R34&lt;&gt;"",$S34&lt;&gt;"",$T34&lt;&gt;""),'Prezzo per categoria'!$I$1,""))</f>
        <v/>
      </c>
      <c r="V34" s="143" t="str">
        <f t="shared" si="7"/>
        <v/>
      </c>
      <c r="W34" s="144" t="str">
        <f>+IF(U34='Prezzo per categoria'!$B$1,VLOOKUP(INDEX($I$11:$T$11,MATCH(INDEX($I34:$T34,MATCH(TRUE,INDEX($I34:$T34&lt;&gt;"",0),0)),$I34:$T34,0))&amp;INDEX($I$10:$T$10,MATCH(INDEX($I34:$T34,MATCH(TRUE,INDEX($I34:$T34&lt;&gt;"",0),0)),$I34:$T34,0))&amp;INDEX($I34:$T34,MATCH(INDEX($I34:$T34,MATCH(TRUE,INDEX($I34:$T34&lt;&gt;"",0),0)),$I34:$T34,0)),'Prezzo per categoria'!$A$2:$E$25,5,FALSE),+IF(U34='Prezzo per categoria'!$I$1,VLOOKUP(INDEX($I$11:$T$11,MATCH(INDEX($I34:$T34,MATCH(TRUE,INDEX($I34:$T34&lt;&gt;"",0),0)),$I34:$T34,0))&amp;INDEX($I$10:$T$10,MATCH(INDEX($I34:$T34,MATCH(TRUE,INDEX($I34:$T34&lt;&gt;"",0),0)),$I34:$T34,0))&amp;INDEX($I34:$T34,MATCH(INDEX($I34:$T34,MATCH(TRUE,INDEX($I34:$T34&lt;&gt;"",0),0)),$I34:$T34,0)),'Prezzo per categoria'!$H$2:$L$25,5,FALSE),""))</f>
        <v/>
      </c>
      <c r="X34" s="40">
        <f t="shared" si="1"/>
        <v>0</v>
      </c>
      <c r="Y34" s="122"/>
      <c r="Z34" s="119"/>
      <c r="AA34" s="82"/>
      <c r="AB34" s="137" t="str">
        <f t="shared" si="2"/>
        <v/>
      </c>
      <c r="AC34" s="192">
        <f t="shared" si="3"/>
        <v>0</v>
      </c>
      <c r="AD34" s="192">
        <f t="shared" si="4"/>
        <v>0</v>
      </c>
      <c r="AE34" s="192">
        <f t="shared" si="5"/>
        <v>0</v>
      </c>
      <c r="AF34" s="183"/>
      <c r="AG34" s="183"/>
      <c r="AH34" s="183"/>
      <c r="AI34" s="183"/>
      <c r="AJ34" s="183"/>
    </row>
    <row r="35" spans="1:36" ht="24.95" customHeight="1" thickTop="1" thickBot="1" x14ac:dyDescent="0.3">
      <c r="B35" s="57">
        <f t="shared" si="6"/>
        <v>22</v>
      </c>
      <c r="C35" s="243"/>
      <c r="D35" s="244"/>
      <c r="E35" s="270"/>
      <c r="F35" s="271"/>
      <c r="G35" s="241"/>
      <c r="H35" s="242"/>
      <c r="I35" s="111"/>
      <c r="J35" s="112"/>
      <c r="K35" s="112"/>
      <c r="L35" s="89"/>
      <c r="M35" s="89"/>
      <c r="N35" s="89"/>
      <c r="O35" s="90"/>
      <c r="P35" s="91"/>
      <c r="Q35" s="91"/>
      <c r="R35" s="94"/>
      <c r="S35" s="94"/>
      <c r="T35" s="95"/>
      <c r="U35" s="142" t="str">
        <f>+IF(OR($I35&lt;&gt;"",$J35&lt;&gt;"",$K35&lt;&gt;"",$L35&lt;&gt;"",$M35&lt;&gt;"",$N35&lt;&gt;""),'Prezzo per categoria'!$B$1,IF(OR($O35&lt;&gt;"",$P35&lt;&gt;"",$Q35&lt;&gt;"",$R35&lt;&gt;"",$S35&lt;&gt;"",$T35&lt;&gt;""),'Prezzo per categoria'!$I$1,""))</f>
        <v/>
      </c>
      <c r="V35" s="143" t="str">
        <f t="shared" si="7"/>
        <v/>
      </c>
      <c r="W35" s="144" t="str">
        <f>+IF(U35='Prezzo per categoria'!$B$1,VLOOKUP(INDEX($I$11:$T$11,MATCH(INDEX($I35:$T35,MATCH(TRUE,INDEX($I35:$T35&lt;&gt;"",0),0)),$I35:$T35,0))&amp;INDEX($I$10:$T$10,MATCH(INDEX($I35:$T35,MATCH(TRUE,INDEX($I35:$T35&lt;&gt;"",0),0)),$I35:$T35,0))&amp;INDEX($I35:$T35,MATCH(INDEX($I35:$T35,MATCH(TRUE,INDEX($I35:$T35&lt;&gt;"",0),0)),$I35:$T35,0)),'Prezzo per categoria'!$A$2:$E$25,5,FALSE),+IF(U35='Prezzo per categoria'!$I$1,VLOOKUP(INDEX($I$11:$T$11,MATCH(INDEX($I35:$T35,MATCH(TRUE,INDEX($I35:$T35&lt;&gt;"",0),0)),$I35:$T35,0))&amp;INDEX($I$10:$T$10,MATCH(INDEX($I35:$T35,MATCH(TRUE,INDEX($I35:$T35&lt;&gt;"",0),0)),$I35:$T35,0))&amp;INDEX($I35:$T35,MATCH(INDEX($I35:$T35,MATCH(TRUE,INDEX($I35:$T35&lt;&gt;"",0),0)),$I35:$T35,0)),'Prezzo per categoria'!$H$2:$L$25,5,FALSE),""))</f>
        <v/>
      </c>
      <c r="X35" s="40">
        <f t="shared" si="1"/>
        <v>0</v>
      </c>
      <c r="Y35" s="122"/>
      <c r="Z35" s="119"/>
      <c r="AA35" s="82"/>
      <c r="AB35" s="137" t="str">
        <f t="shared" si="2"/>
        <v/>
      </c>
      <c r="AC35" s="192">
        <f t="shared" si="3"/>
        <v>0</v>
      </c>
      <c r="AD35" s="192">
        <f t="shared" si="4"/>
        <v>0</v>
      </c>
      <c r="AE35" s="192">
        <f t="shared" si="5"/>
        <v>0</v>
      </c>
      <c r="AF35" s="183"/>
      <c r="AG35" s="183"/>
      <c r="AH35" s="183"/>
      <c r="AI35" s="183"/>
      <c r="AJ35" s="183"/>
    </row>
    <row r="36" spans="1:36" ht="24.95" customHeight="1" thickTop="1" thickBot="1" x14ac:dyDescent="0.3">
      <c r="B36" s="57">
        <f t="shared" si="6"/>
        <v>23</v>
      </c>
      <c r="C36" s="243"/>
      <c r="D36" s="244"/>
      <c r="E36" s="270"/>
      <c r="F36" s="271"/>
      <c r="G36" s="241"/>
      <c r="H36" s="242"/>
      <c r="I36" s="111"/>
      <c r="J36" s="112"/>
      <c r="K36" s="112"/>
      <c r="L36" s="89"/>
      <c r="M36" s="89"/>
      <c r="N36" s="89"/>
      <c r="O36" s="90"/>
      <c r="P36" s="91"/>
      <c r="Q36" s="91"/>
      <c r="R36" s="94"/>
      <c r="S36" s="94"/>
      <c r="T36" s="95"/>
      <c r="U36" s="142" t="str">
        <f>+IF(OR($I36&lt;&gt;"",$J36&lt;&gt;"",$K36&lt;&gt;"",$L36&lt;&gt;"",$M36&lt;&gt;"",$N36&lt;&gt;""),'Prezzo per categoria'!$B$1,IF(OR($O36&lt;&gt;"",$P36&lt;&gt;"",$Q36&lt;&gt;"",$R36&lt;&gt;"",$S36&lt;&gt;"",$T36&lt;&gt;""),'Prezzo per categoria'!$I$1,""))</f>
        <v/>
      </c>
      <c r="V36" s="143" t="str">
        <f t="shared" si="7"/>
        <v/>
      </c>
      <c r="W36" s="144" t="str">
        <f>+IF(U36='Prezzo per categoria'!$B$1,VLOOKUP(INDEX($I$11:$T$11,MATCH(INDEX($I36:$T36,MATCH(TRUE,INDEX($I36:$T36&lt;&gt;"",0),0)),$I36:$T36,0))&amp;INDEX($I$10:$T$10,MATCH(INDEX($I36:$T36,MATCH(TRUE,INDEX($I36:$T36&lt;&gt;"",0),0)),$I36:$T36,0))&amp;INDEX($I36:$T36,MATCH(INDEX($I36:$T36,MATCH(TRUE,INDEX($I36:$T36&lt;&gt;"",0),0)),$I36:$T36,0)),'Prezzo per categoria'!$A$2:$E$25,5,FALSE),+IF(U36='Prezzo per categoria'!$I$1,VLOOKUP(INDEX($I$11:$T$11,MATCH(INDEX($I36:$T36,MATCH(TRUE,INDEX($I36:$T36&lt;&gt;"",0),0)),$I36:$T36,0))&amp;INDEX($I$10:$T$10,MATCH(INDEX($I36:$T36,MATCH(TRUE,INDEX($I36:$T36&lt;&gt;"",0),0)),$I36:$T36,0))&amp;INDEX($I36:$T36,MATCH(INDEX($I36:$T36,MATCH(TRUE,INDEX($I36:$T36&lt;&gt;"",0),0)),$I36:$T36,0)),'Prezzo per categoria'!$H$2:$L$25,5,FALSE),""))</f>
        <v/>
      </c>
      <c r="X36" s="40">
        <f t="shared" si="1"/>
        <v>0</v>
      </c>
      <c r="Y36" s="122"/>
      <c r="Z36" s="119"/>
      <c r="AA36" s="82"/>
      <c r="AB36" s="137" t="str">
        <f t="shared" si="2"/>
        <v/>
      </c>
      <c r="AC36" s="192">
        <f t="shared" si="3"/>
        <v>0</v>
      </c>
      <c r="AD36" s="192">
        <f t="shared" si="4"/>
        <v>0</v>
      </c>
      <c r="AE36" s="192">
        <f t="shared" si="5"/>
        <v>0</v>
      </c>
      <c r="AF36" s="183"/>
      <c r="AG36" s="183"/>
      <c r="AH36" s="183"/>
      <c r="AI36" s="183"/>
      <c r="AJ36" s="183"/>
    </row>
    <row r="37" spans="1:36" ht="24.95" customHeight="1" thickTop="1" thickBot="1" x14ac:dyDescent="0.3">
      <c r="B37" s="57">
        <f t="shared" si="6"/>
        <v>24</v>
      </c>
      <c r="C37" s="243"/>
      <c r="D37" s="244"/>
      <c r="E37" s="270"/>
      <c r="F37" s="271"/>
      <c r="G37" s="241"/>
      <c r="H37" s="242"/>
      <c r="I37" s="111"/>
      <c r="J37" s="112"/>
      <c r="K37" s="112"/>
      <c r="L37" s="89"/>
      <c r="M37" s="89"/>
      <c r="N37" s="89"/>
      <c r="O37" s="90"/>
      <c r="P37" s="91"/>
      <c r="Q37" s="91"/>
      <c r="R37" s="94"/>
      <c r="S37" s="94"/>
      <c r="T37" s="95"/>
      <c r="U37" s="142" t="str">
        <f>+IF(OR($I37&lt;&gt;"",$J37&lt;&gt;"",$K37&lt;&gt;"",$L37&lt;&gt;"",$M37&lt;&gt;"",$N37&lt;&gt;""),'Prezzo per categoria'!$B$1,IF(OR($O37&lt;&gt;"",$P37&lt;&gt;"",$Q37&lt;&gt;"",$R37&lt;&gt;"",$S37&lt;&gt;"",$T37&lt;&gt;""),'Prezzo per categoria'!$I$1,""))</f>
        <v/>
      </c>
      <c r="V37" s="143" t="str">
        <f t="shared" si="7"/>
        <v/>
      </c>
      <c r="W37" s="144" t="str">
        <f>+IF(U37='Prezzo per categoria'!$B$1,VLOOKUP(INDEX($I$11:$T$11,MATCH(INDEX($I37:$T37,MATCH(TRUE,INDEX($I37:$T37&lt;&gt;"",0),0)),$I37:$T37,0))&amp;INDEX($I$10:$T$10,MATCH(INDEX($I37:$T37,MATCH(TRUE,INDEX($I37:$T37&lt;&gt;"",0),0)),$I37:$T37,0))&amp;INDEX($I37:$T37,MATCH(INDEX($I37:$T37,MATCH(TRUE,INDEX($I37:$T37&lt;&gt;"",0),0)),$I37:$T37,0)),'Prezzo per categoria'!$A$2:$E$25,5,FALSE),+IF(U37='Prezzo per categoria'!$I$1,VLOOKUP(INDEX($I$11:$T$11,MATCH(INDEX($I37:$T37,MATCH(TRUE,INDEX($I37:$T37&lt;&gt;"",0),0)),$I37:$T37,0))&amp;INDEX($I$10:$T$10,MATCH(INDEX($I37:$T37,MATCH(TRUE,INDEX($I37:$T37&lt;&gt;"",0),0)),$I37:$T37,0))&amp;INDEX($I37:$T37,MATCH(INDEX($I37:$T37,MATCH(TRUE,INDEX($I37:$T37&lt;&gt;"",0),0)),$I37:$T37,0)),'Prezzo per categoria'!$H$2:$L$25,5,FALSE),""))</f>
        <v/>
      </c>
      <c r="X37" s="40">
        <f t="shared" si="1"/>
        <v>0</v>
      </c>
      <c r="Y37" s="122"/>
      <c r="Z37" s="119"/>
      <c r="AA37" s="82"/>
      <c r="AB37" s="137" t="str">
        <f t="shared" si="2"/>
        <v/>
      </c>
      <c r="AC37" s="192">
        <f t="shared" si="3"/>
        <v>0</v>
      </c>
      <c r="AD37" s="192">
        <f t="shared" si="4"/>
        <v>0</v>
      </c>
      <c r="AE37" s="192">
        <f t="shared" si="5"/>
        <v>0</v>
      </c>
      <c r="AF37" s="183"/>
      <c r="AG37" s="183"/>
      <c r="AH37" s="183"/>
      <c r="AI37" s="183"/>
      <c r="AJ37" s="183"/>
    </row>
    <row r="38" spans="1:36" ht="24.95" customHeight="1" thickTop="1" thickBot="1" x14ac:dyDescent="0.3">
      <c r="B38" s="58">
        <f t="shared" si="6"/>
        <v>25</v>
      </c>
      <c r="C38" s="312"/>
      <c r="D38" s="313"/>
      <c r="E38" s="310"/>
      <c r="F38" s="311"/>
      <c r="G38" s="308"/>
      <c r="H38" s="309"/>
      <c r="I38" s="111"/>
      <c r="J38" s="112"/>
      <c r="K38" s="112"/>
      <c r="L38" s="89"/>
      <c r="M38" s="89"/>
      <c r="N38" s="89"/>
      <c r="O38" s="92"/>
      <c r="P38" s="93"/>
      <c r="Q38" s="93"/>
      <c r="R38" s="96"/>
      <c r="S38" s="96"/>
      <c r="T38" s="97"/>
      <c r="U38" s="142" t="str">
        <f>+IF(OR($I38&lt;&gt;"",$J38&lt;&gt;"",$K38&lt;&gt;"",$L38&lt;&gt;"",$M38&lt;&gt;"",$N38&lt;&gt;""),'Prezzo per categoria'!$B$1,IF(OR($O38&lt;&gt;"",$P38&lt;&gt;"",$Q38&lt;&gt;"",$R38&lt;&gt;"",$S38&lt;&gt;"",$T38&lt;&gt;""),'Prezzo per categoria'!$I$1,""))</f>
        <v/>
      </c>
      <c r="V38" s="143" t="str">
        <f t="shared" si="7"/>
        <v/>
      </c>
      <c r="W38" s="144" t="str">
        <f>+IF(U38='Prezzo per categoria'!$B$1,VLOOKUP(INDEX($I$11:$T$11,MATCH(INDEX($I38:$T38,MATCH(TRUE,INDEX($I38:$T38&lt;&gt;"",0),0)),$I38:$T38,0))&amp;INDEX($I$10:$T$10,MATCH(INDEX($I38:$T38,MATCH(TRUE,INDEX($I38:$T38&lt;&gt;"",0),0)),$I38:$T38,0))&amp;INDEX($I38:$T38,MATCH(INDEX($I38:$T38,MATCH(TRUE,INDEX($I38:$T38&lt;&gt;"",0),0)),$I38:$T38,0)),'Prezzo per categoria'!$A$2:$E$25,5,FALSE),+IF(U38='Prezzo per categoria'!$I$1,VLOOKUP(INDEX($I$11:$T$11,MATCH(INDEX($I38:$T38,MATCH(TRUE,INDEX($I38:$T38&lt;&gt;"",0),0)),$I38:$T38,0))&amp;INDEX($I$10:$T$10,MATCH(INDEX($I38:$T38,MATCH(TRUE,INDEX($I38:$T38&lt;&gt;"",0),0)),$I38:$T38,0))&amp;INDEX($I38:$T38,MATCH(INDEX($I38:$T38,MATCH(TRUE,INDEX($I38:$T38&lt;&gt;"",0),0)),$I38:$T38,0)),'Prezzo per categoria'!$H$2:$L$25,5,FALSE),""))</f>
        <v/>
      </c>
      <c r="X38" s="40">
        <f t="shared" si="1"/>
        <v>0</v>
      </c>
      <c r="Y38" s="123"/>
      <c r="Z38" s="120"/>
      <c r="AA38" s="83"/>
      <c r="AB38" s="137" t="str">
        <f t="shared" si="2"/>
        <v/>
      </c>
      <c r="AC38" s="192">
        <f t="shared" si="3"/>
        <v>0</v>
      </c>
      <c r="AD38" s="192">
        <f t="shared" si="4"/>
        <v>0</v>
      </c>
      <c r="AE38" s="192">
        <f t="shared" si="5"/>
        <v>0</v>
      </c>
      <c r="AF38" s="183"/>
      <c r="AG38" s="183"/>
      <c r="AH38" s="183"/>
      <c r="AI38" s="183"/>
      <c r="AJ38" s="183"/>
    </row>
    <row r="39" spans="1:36" ht="30" customHeight="1" thickTop="1" thickBot="1" x14ac:dyDescent="0.3">
      <c r="B39" s="124"/>
      <c r="C39" s="125"/>
      <c r="D39" s="126"/>
      <c r="E39" s="126"/>
      <c r="F39" s="125"/>
      <c r="G39" s="125"/>
      <c r="H39" s="125"/>
      <c r="I39" s="127"/>
      <c r="J39" s="127"/>
      <c r="K39" s="127"/>
      <c r="L39" s="127"/>
      <c r="M39" s="127"/>
      <c r="N39" s="248" t="s">
        <v>69</v>
      </c>
      <c r="O39" s="249"/>
      <c r="P39" s="249"/>
      <c r="Q39" s="249"/>
      <c r="R39" s="249"/>
      <c r="S39" s="249"/>
      <c r="T39" s="249"/>
      <c r="U39" s="249"/>
      <c r="V39" s="249"/>
      <c r="W39" s="249"/>
      <c r="X39" s="250"/>
      <c r="Y39" s="250"/>
      <c r="Z39" s="250"/>
      <c r="AA39" s="251"/>
      <c r="AB39" s="128">
        <f>SUM(AB14:AB38)</f>
        <v>0</v>
      </c>
      <c r="AC39" s="182"/>
      <c r="AD39" s="183"/>
      <c r="AE39" s="183"/>
      <c r="AF39" s="183"/>
      <c r="AG39" s="183"/>
      <c r="AH39" s="183"/>
      <c r="AI39" s="183"/>
      <c r="AJ39" s="183"/>
    </row>
    <row r="40" spans="1:36" ht="15.75" thickTop="1" x14ac:dyDescent="0.25">
      <c r="A40" s="10"/>
      <c r="B40" s="6"/>
      <c r="C40" s="2"/>
      <c r="D40" s="2"/>
    </row>
    <row r="41" spans="1:36" x14ac:dyDescent="0.25">
      <c r="A41" s="10"/>
      <c r="B41" s="6"/>
      <c r="C41" s="2"/>
      <c r="D41" s="2"/>
    </row>
  </sheetData>
  <sheetProtection algorithmName="SHA-512" hashValue="+/u+gLdI1OgpVmPDfgw/MhsVQ/1YsKEDgqDO3bqayMkchNppPVcjF6uVIZ6F94vY8+zrbf8sWerMU+iSV4nq+w==" saltValue="yE4vj2qkPaeHKlUutJ1PhQ==" spinCount="100000" sheet="1" objects="1" scenarios="1"/>
  <dataConsolidate/>
  <mergeCells count="115">
    <mergeCell ref="G35:H35"/>
    <mergeCell ref="G36:H36"/>
    <mergeCell ref="L3:AB6"/>
    <mergeCell ref="D8:H8"/>
    <mergeCell ref="B10:H10"/>
    <mergeCell ref="C30:D30"/>
    <mergeCell ref="E30:F30"/>
    <mergeCell ref="G37:H37"/>
    <mergeCell ref="G38:H38"/>
    <mergeCell ref="C36:D36"/>
    <mergeCell ref="C37:D37"/>
    <mergeCell ref="C35:D35"/>
    <mergeCell ref="E36:F36"/>
    <mergeCell ref="E37:F37"/>
    <mergeCell ref="E38:F38"/>
    <mergeCell ref="E35:F35"/>
    <mergeCell ref="C38:D38"/>
    <mergeCell ref="X8:AB8"/>
    <mergeCell ref="B5:G5"/>
    <mergeCell ref="AE11:AF11"/>
    <mergeCell ref="E34:F34"/>
    <mergeCell ref="C18:D18"/>
    <mergeCell ref="G23:H23"/>
    <mergeCell ref="G24:H24"/>
    <mergeCell ref="G25:H25"/>
    <mergeCell ref="C25:D25"/>
    <mergeCell ref="C31:D31"/>
    <mergeCell ref="G22:H22"/>
    <mergeCell ref="G18:H18"/>
    <mergeCell ref="G19:H19"/>
    <mergeCell ref="G20:H20"/>
    <mergeCell ref="G21:H21"/>
    <mergeCell ref="G26:H26"/>
    <mergeCell ref="G30:H30"/>
    <mergeCell ref="G31:H31"/>
    <mergeCell ref="G32:H32"/>
    <mergeCell ref="G33:H33"/>
    <mergeCell ref="G34:H34"/>
    <mergeCell ref="C32:D32"/>
    <mergeCell ref="C34:D34"/>
    <mergeCell ref="G14:H14"/>
    <mergeCell ref="G15:H15"/>
    <mergeCell ref="G16:H16"/>
    <mergeCell ref="G17:H17"/>
    <mergeCell ref="E21:F21"/>
    <mergeCell ref="E22:F22"/>
    <mergeCell ref="E23:F23"/>
    <mergeCell ref="E24:F24"/>
    <mergeCell ref="E20:F20"/>
    <mergeCell ref="C26:D26"/>
    <mergeCell ref="C27:D27"/>
    <mergeCell ref="C17:D17"/>
    <mergeCell ref="B3:F3"/>
    <mergeCell ref="B4:F4"/>
    <mergeCell ref="B7:D7"/>
    <mergeCell ref="E29:F29"/>
    <mergeCell ref="C15:D15"/>
    <mergeCell ref="C16:D16"/>
    <mergeCell ref="E28:F28"/>
    <mergeCell ref="B8:C8"/>
    <mergeCell ref="C22:D22"/>
    <mergeCell ref="C23:D23"/>
    <mergeCell ref="C24:D24"/>
    <mergeCell ref="C14:D14"/>
    <mergeCell ref="C20:D20"/>
    <mergeCell ref="C28:D28"/>
    <mergeCell ref="E25:F25"/>
    <mergeCell ref="E26:F26"/>
    <mergeCell ref="E27:F27"/>
    <mergeCell ref="G29:H29"/>
    <mergeCell ref="C29:D29"/>
    <mergeCell ref="G27:H27"/>
    <mergeCell ref="G28:H28"/>
    <mergeCell ref="B2:AB2"/>
    <mergeCell ref="N39:AA39"/>
    <mergeCell ref="C11:D13"/>
    <mergeCell ref="E11:F13"/>
    <mergeCell ref="B11:B13"/>
    <mergeCell ref="C33:D33"/>
    <mergeCell ref="I8:M8"/>
    <mergeCell ref="C21:D21"/>
    <mergeCell ref="C19:D19"/>
    <mergeCell ref="E14:F14"/>
    <mergeCell ref="E15:F15"/>
    <mergeCell ref="E16:F16"/>
    <mergeCell ref="E17:F17"/>
    <mergeCell ref="E18:F18"/>
    <mergeCell ref="E19:F19"/>
    <mergeCell ref="I11:I12"/>
    <mergeCell ref="E31:F31"/>
    <mergeCell ref="E32:F32"/>
    <mergeCell ref="E33:F33"/>
    <mergeCell ref="I9:N9"/>
    <mergeCell ref="J11:J12"/>
    <mergeCell ref="E7:T7"/>
    <mergeCell ref="W7:X7"/>
    <mergeCell ref="U7:V7"/>
    <mergeCell ref="U11:U13"/>
    <mergeCell ref="V11:V13"/>
    <mergeCell ref="W11:W13"/>
    <mergeCell ref="X11:X13"/>
    <mergeCell ref="Y11:Y13"/>
    <mergeCell ref="O9:T9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G11:H12"/>
    <mergeCell ref="G13:H13"/>
  </mergeCells>
  <phoneticPr fontId="11" type="noConversion"/>
  <dataValidations count="7">
    <dataValidation type="list" allowBlank="1" showInputMessage="1" showErrorMessage="1" sqref="Z14:AA38 W7:X7" xr:uid="{00000000-0002-0000-0000-000000000000}">
      <formula1>"YES,NO"</formula1>
    </dataValidation>
    <dataValidation type="list" allowBlank="1" showInputMessage="1" showErrorMessage="1" sqref="I39:M39" xr:uid="{00000000-0002-0000-0000-000001000000}">
      <formula1>"0,1"</formula1>
    </dataValidation>
    <dataValidation type="list" allowBlank="1" showInputMessage="1" showErrorMessage="1" sqref="G15:H39" xr:uid="{00000000-0002-0000-0000-000002000000}">
      <formula1>"ATHLETE, COACH, TEAM LEADER, OFFICIAL, PHYSIO"</formula1>
    </dataValidation>
    <dataValidation type="list" allowBlank="1" showInputMessage="1" showErrorMessage="1" sqref="G14:H14" xr:uid="{00000000-0002-0000-0000-000008000000}">
      <formula1>"ATHLETE, COACH, TEAM LEADER, OFFICIAL,DOCTOR,REFEREE, PHYSIO"</formula1>
    </dataValidation>
    <dataValidation type="list" allowBlank="1" showInputMessage="1" showErrorMessage="1" sqref="Y14:Y38" xr:uid="{16D3B135-CB72-44F3-8589-B206EAA8BA63}">
      <formula1>"PCR,ANTIGEN"</formula1>
    </dataValidation>
    <dataValidation type="list" allowBlank="1" showInputMessage="1" showErrorMessage="1" sqref="O14:T38" xr:uid="{E5EB42F7-4783-4751-860F-A008712A78EF}">
      <formula1>"2 nights FB,2 nights HB, 4 nights FB,4 nights HB"</formula1>
    </dataValidation>
    <dataValidation type="list" allowBlank="1" showInputMessage="1" showErrorMessage="1" sqref="I14:N38" xr:uid="{91B13E84-5B19-4B50-8419-53A8B1BB9207}">
      <formula1>"3 nights FB,3 nights HB,5 nights FB,5 nights HB"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I14"/>
  </cellWatches>
  <ignoredErrors>
    <ignoredError sqref="AB39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2630-029C-4C2B-9C06-801BD66AF25C}">
  <dimension ref="A1:L29"/>
  <sheetViews>
    <sheetView workbookViewId="0">
      <selection activeCell="B30" sqref="B30"/>
    </sheetView>
  </sheetViews>
  <sheetFormatPr defaultRowHeight="15" x14ac:dyDescent="0.25"/>
  <cols>
    <col min="1" max="1" width="47" bestFit="1" customWidth="1"/>
    <col min="2" max="2" width="16.42578125" customWidth="1"/>
    <col min="3" max="3" width="12.42578125" bestFit="1" customWidth="1"/>
    <col min="4" max="4" width="13.85546875" customWidth="1"/>
    <col min="5" max="5" width="5.7109375" style="2" customWidth="1"/>
    <col min="6" max="7" width="5.7109375" style="99" customWidth="1"/>
    <col min="8" max="8" width="35.85546875" style="99" bestFit="1" customWidth="1"/>
    <col min="9" max="9" width="13.42578125" bestFit="1" customWidth="1"/>
    <col min="10" max="10" width="12.42578125" bestFit="1" customWidth="1"/>
    <col min="11" max="11" width="10.42578125" bestFit="1" customWidth="1"/>
    <col min="12" max="12" width="4.5703125" style="2" customWidth="1"/>
  </cols>
  <sheetData>
    <row r="1" spans="1:12" ht="56.25" customHeight="1" x14ac:dyDescent="0.25">
      <c r="A1" s="108" t="s">
        <v>59</v>
      </c>
      <c r="B1" s="101">
        <v>44815</v>
      </c>
      <c r="C1" s="101"/>
      <c r="D1" s="102"/>
      <c r="E1" s="103" t="s">
        <v>56</v>
      </c>
      <c r="F1" s="100"/>
      <c r="G1" s="100"/>
      <c r="H1" s="108" t="s">
        <v>59</v>
      </c>
      <c r="I1" s="101">
        <v>44816</v>
      </c>
      <c r="J1" s="101"/>
      <c r="K1" s="102"/>
      <c r="L1" s="103" t="s">
        <v>56</v>
      </c>
    </row>
    <row r="2" spans="1:12" x14ac:dyDescent="0.25">
      <c r="A2" s="109" t="str">
        <f>+B2&amp;C2&amp;D2</f>
        <v>SINGLE ROOMHOTEL CAT. 13 nights FB</v>
      </c>
      <c r="B2" s="2" t="s">
        <v>48</v>
      </c>
      <c r="C2" s="2" t="s">
        <v>26</v>
      </c>
      <c r="D2" s="2" t="s">
        <v>52</v>
      </c>
      <c r="E2" s="104">
        <v>450</v>
      </c>
      <c r="H2" s="109" t="str">
        <f>+I2&amp;J2&amp;K2</f>
        <v>SINGLE ROOMHOTEL CAT. 12 nights FB</v>
      </c>
      <c r="I2" s="2" t="s">
        <v>48</v>
      </c>
      <c r="J2" s="2" t="s">
        <v>26</v>
      </c>
      <c r="K2" s="2" t="s">
        <v>53</v>
      </c>
      <c r="L2" s="104">
        <v>300</v>
      </c>
    </row>
    <row r="3" spans="1:12" x14ac:dyDescent="0.25">
      <c r="A3" s="109" t="str">
        <f t="shared" ref="A3:A25" si="0">+B3&amp;C3&amp;D3</f>
        <v>SINGLE ROOMHOTEL CAT. 13 nights HB</v>
      </c>
      <c r="B3" s="2" t="s">
        <v>48</v>
      </c>
      <c r="C3" s="2" t="s">
        <v>26</v>
      </c>
      <c r="D3" s="2" t="s">
        <v>61</v>
      </c>
      <c r="E3" s="104">
        <v>410</v>
      </c>
      <c r="H3" s="109" t="str">
        <f t="shared" ref="H3:H25" si="1">+I3&amp;J3&amp;K3</f>
        <v>SINGLE ROOMHOTEL CAT. 12 nights HB</v>
      </c>
      <c r="I3" s="2" t="s">
        <v>48</v>
      </c>
      <c r="J3" s="2" t="s">
        <v>26</v>
      </c>
      <c r="K3" s="2" t="s">
        <v>57</v>
      </c>
      <c r="L3" s="104">
        <v>280</v>
      </c>
    </row>
    <row r="4" spans="1:12" x14ac:dyDescent="0.25">
      <c r="A4" s="109" t="str">
        <f t="shared" si="0"/>
        <v>SINGLE ROOMHOTEL CAT. 23 nights FB</v>
      </c>
      <c r="B4" s="2" t="s">
        <v>48</v>
      </c>
      <c r="C4" s="2" t="s">
        <v>25</v>
      </c>
      <c r="D4" s="2" t="s">
        <v>52</v>
      </c>
      <c r="E4" s="105">
        <v>375</v>
      </c>
      <c r="H4" s="109" t="str">
        <f t="shared" si="1"/>
        <v>SINGLE ROOMHOTEL CAT. 22 nights FB</v>
      </c>
      <c r="I4" s="2" t="s">
        <v>48</v>
      </c>
      <c r="J4" s="2" t="s">
        <v>25</v>
      </c>
      <c r="K4" s="2" t="s">
        <v>53</v>
      </c>
      <c r="L4" s="105">
        <v>250</v>
      </c>
    </row>
    <row r="5" spans="1:12" x14ac:dyDescent="0.25">
      <c r="A5" s="109" t="str">
        <f t="shared" si="0"/>
        <v>SINGLE ROOMHOTEL CAT. 23 nights HB</v>
      </c>
      <c r="B5" s="2" t="s">
        <v>48</v>
      </c>
      <c r="C5" s="2" t="s">
        <v>25</v>
      </c>
      <c r="D5" s="2" t="s">
        <v>61</v>
      </c>
      <c r="E5" s="105">
        <v>335</v>
      </c>
      <c r="H5" s="109" t="str">
        <f t="shared" si="1"/>
        <v>SINGLE ROOMHOTEL CAT. 22 nights HB</v>
      </c>
      <c r="I5" s="2" t="s">
        <v>48</v>
      </c>
      <c r="J5" s="2" t="s">
        <v>25</v>
      </c>
      <c r="K5" s="2" t="s">
        <v>57</v>
      </c>
      <c r="L5" s="105">
        <v>230</v>
      </c>
    </row>
    <row r="6" spans="1:12" x14ac:dyDescent="0.25">
      <c r="A6" s="109" t="str">
        <f t="shared" si="0"/>
        <v>SINGLE ROOMHOTEL CAT. 15 nights FB</v>
      </c>
      <c r="B6" s="2" t="s">
        <v>48</v>
      </c>
      <c r="C6" s="2" t="s">
        <v>26</v>
      </c>
      <c r="D6" s="2" t="s">
        <v>54</v>
      </c>
      <c r="E6" s="104">
        <v>720</v>
      </c>
      <c r="H6" s="109" t="str">
        <f t="shared" si="1"/>
        <v>SINGLE ROOMHOTEL CAT. 14 nights FB</v>
      </c>
      <c r="I6" s="2" t="s">
        <v>48</v>
      </c>
      <c r="J6" s="2" t="s">
        <v>26</v>
      </c>
      <c r="K6" s="2" t="s">
        <v>55</v>
      </c>
      <c r="L6" s="104">
        <v>580</v>
      </c>
    </row>
    <row r="7" spans="1:12" x14ac:dyDescent="0.25">
      <c r="A7" s="109" t="str">
        <f t="shared" si="0"/>
        <v>SINGLE ROOMHOTEL CAT. 15 nights HB</v>
      </c>
      <c r="B7" s="2" t="s">
        <v>48</v>
      </c>
      <c r="C7" s="2" t="s">
        <v>26</v>
      </c>
      <c r="D7" s="2" t="s">
        <v>62</v>
      </c>
      <c r="E7" s="105">
        <v>680</v>
      </c>
      <c r="H7" s="109" t="str">
        <f t="shared" si="1"/>
        <v>SINGLE ROOMHOTEL CAT. 14 nights HB</v>
      </c>
      <c r="I7" s="2" t="s">
        <v>48</v>
      </c>
      <c r="J7" s="2" t="s">
        <v>26</v>
      </c>
      <c r="K7" s="2" t="s">
        <v>58</v>
      </c>
      <c r="L7" s="105">
        <v>560</v>
      </c>
    </row>
    <row r="8" spans="1:12" x14ac:dyDescent="0.25">
      <c r="A8" s="109" t="str">
        <f t="shared" si="0"/>
        <v>SINGLE ROOMHOTEL CAT. 25 nights FB</v>
      </c>
      <c r="B8" s="2" t="s">
        <v>48</v>
      </c>
      <c r="C8" s="2" t="s">
        <v>25</v>
      </c>
      <c r="D8" s="2" t="s">
        <v>54</v>
      </c>
      <c r="E8" s="105">
        <v>625</v>
      </c>
      <c r="H8" s="109" t="str">
        <f t="shared" si="1"/>
        <v>SINGLE ROOMHOTEL CAT. 24 nights FB</v>
      </c>
      <c r="I8" s="2" t="s">
        <v>48</v>
      </c>
      <c r="J8" s="2" t="s">
        <v>25</v>
      </c>
      <c r="K8" s="2" t="s">
        <v>55</v>
      </c>
      <c r="L8" s="105">
        <v>500</v>
      </c>
    </row>
    <row r="9" spans="1:12" x14ac:dyDescent="0.25">
      <c r="A9" s="109" t="str">
        <f t="shared" si="0"/>
        <v>SINGLE ROOMHOTEL CAT. 25 nights HB</v>
      </c>
      <c r="B9" s="2" t="s">
        <v>48</v>
      </c>
      <c r="C9" s="2" t="s">
        <v>25</v>
      </c>
      <c r="D9" s="2" t="s">
        <v>62</v>
      </c>
      <c r="E9" s="105">
        <v>585</v>
      </c>
      <c r="H9" s="109" t="str">
        <f t="shared" si="1"/>
        <v>SINGLE ROOMHOTEL CAT. 24 nights HB</v>
      </c>
      <c r="I9" s="2" t="s">
        <v>48</v>
      </c>
      <c r="J9" s="2" t="s">
        <v>25</v>
      </c>
      <c r="K9" s="2" t="s">
        <v>58</v>
      </c>
      <c r="L9" s="105">
        <v>480</v>
      </c>
    </row>
    <row r="10" spans="1:12" x14ac:dyDescent="0.25">
      <c r="A10" s="109" t="str">
        <f>+B10&amp;C10&amp;D10</f>
        <v>DOUBLE ROOMHOTEL CAT. 13 nights FB</v>
      </c>
      <c r="B10" s="2" t="s">
        <v>60</v>
      </c>
      <c r="C10" s="2" t="s">
        <v>26</v>
      </c>
      <c r="D10" s="2" t="s">
        <v>52</v>
      </c>
      <c r="E10" s="104">
        <v>405</v>
      </c>
      <c r="H10" s="109" t="str">
        <f t="shared" si="1"/>
        <v>DOUBLE ROOMHOTEL CAT. 12 nights FB</v>
      </c>
      <c r="I10" s="2" t="s">
        <v>60</v>
      </c>
      <c r="J10" s="2" t="s">
        <v>26</v>
      </c>
      <c r="K10" s="2" t="s">
        <v>53</v>
      </c>
      <c r="L10" s="104">
        <v>270</v>
      </c>
    </row>
    <row r="11" spans="1:12" x14ac:dyDescent="0.25">
      <c r="A11" s="109" t="str">
        <f t="shared" si="0"/>
        <v>DOUBLE ROOMHOTEL CAT. 13 nights HB</v>
      </c>
      <c r="B11" s="2" t="s">
        <v>60</v>
      </c>
      <c r="C11" s="2" t="s">
        <v>26</v>
      </c>
      <c r="D11" s="2" t="s">
        <v>61</v>
      </c>
      <c r="E11" s="104">
        <v>365</v>
      </c>
      <c r="H11" s="109" t="str">
        <f t="shared" si="1"/>
        <v>DOUBLE ROOMHOTEL CAT. 12 nights HB</v>
      </c>
      <c r="I11" s="2" t="s">
        <v>60</v>
      </c>
      <c r="J11" s="2" t="s">
        <v>26</v>
      </c>
      <c r="K11" s="2" t="s">
        <v>57</v>
      </c>
      <c r="L11" s="104">
        <v>250</v>
      </c>
    </row>
    <row r="12" spans="1:12" x14ac:dyDescent="0.25">
      <c r="A12" s="109" t="str">
        <f t="shared" si="0"/>
        <v>DOUBLE ROOMHOTEL CAT. 23 nights FB</v>
      </c>
      <c r="B12" s="2" t="s">
        <v>60</v>
      </c>
      <c r="C12" s="2" t="s">
        <v>25</v>
      </c>
      <c r="D12" s="2" t="s">
        <v>52</v>
      </c>
      <c r="E12" s="105">
        <v>240</v>
      </c>
      <c r="H12" s="109" t="str">
        <f t="shared" si="1"/>
        <v>DOUBLE ROOMHOTEL CAT. 22 nights FB</v>
      </c>
      <c r="I12" s="2" t="s">
        <v>60</v>
      </c>
      <c r="J12" s="2" t="s">
        <v>25</v>
      </c>
      <c r="K12" s="2" t="s">
        <v>53</v>
      </c>
      <c r="L12" s="105">
        <v>160</v>
      </c>
    </row>
    <row r="13" spans="1:12" x14ac:dyDescent="0.25">
      <c r="A13" s="109" t="str">
        <f t="shared" si="0"/>
        <v>DOUBLE ROOMHOTEL CAT. 23 nights HB</v>
      </c>
      <c r="B13" s="2" t="s">
        <v>60</v>
      </c>
      <c r="C13" s="2" t="s">
        <v>25</v>
      </c>
      <c r="D13" s="2" t="s">
        <v>61</v>
      </c>
      <c r="E13" s="105">
        <v>200</v>
      </c>
      <c r="H13" s="109" t="str">
        <f t="shared" si="1"/>
        <v>DOUBLE ROOMHOTEL CAT. 22 nights HB</v>
      </c>
      <c r="I13" s="2" t="s">
        <v>60</v>
      </c>
      <c r="J13" s="2" t="s">
        <v>25</v>
      </c>
      <c r="K13" s="2" t="s">
        <v>57</v>
      </c>
      <c r="L13" s="105">
        <v>140</v>
      </c>
    </row>
    <row r="14" spans="1:12" x14ac:dyDescent="0.25">
      <c r="A14" s="109" t="str">
        <f t="shared" si="0"/>
        <v>DOUBLE ROOMHOTEL CAT. 15 nights FB</v>
      </c>
      <c r="B14" s="2" t="s">
        <v>60</v>
      </c>
      <c r="C14" s="2" t="s">
        <v>26</v>
      </c>
      <c r="D14" s="2" t="s">
        <v>54</v>
      </c>
      <c r="E14" s="104">
        <v>650</v>
      </c>
      <c r="H14" s="109" t="str">
        <f t="shared" si="1"/>
        <v>DOUBLE ROOMHOTEL CAT. 14 nights FB</v>
      </c>
      <c r="I14" s="2" t="s">
        <v>60</v>
      </c>
      <c r="J14" s="2" t="s">
        <v>26</v>
      </c>
      <c r="K14" s="2" t="s">
        <v>55</v>
      </c>
      <c r="L14" s="104">
        <v>520</v>
      </c>
    </row>
    <row r="15" spans="1:12" x14ac:dyDescent="0.25">
      <c r="A15" s="109" t="str">
        <f t="shared" si="0"/>
        <v>DOUBLE ROOMHOTEL CAT. 15 nights HB</v>
      </c>
      <c r="B15" s="2" t="s">
        <v>60</v>
      </c>
      <c r="C15" s="2" t="s">
        <v>26</v>
      </c>
      <c r="D15" s="2" t="s">
        <v>62</v>
      </c>
      <c r="E15" s="105">
        <v>610</v>
      </c>
      <c r="H15" s="109" t="str">
        <f t="shared" si="1"/>
        <v>DOUBLE ROOMHOTEL CAT. 14 nights HB</v>
      </c>
      <c r="I15" s="2" t="s">
        <v>60</v>
      </c>
      <c r="J15" s="2" t="s">
        <v>26</v>
      </c>
      <c r="K15" s="2" t="s">
        <v>58</v>
      </c>
      <c r="L15" s="105">
        <v>500</v>
      </c>
    </row>
    <row r="16" spans="1:12" x14ac:dyDescent="0.25">
      <c r="A16" s="109" t="str">
        <f t="shared" si="0"/>
        <v>DOUBLE ROOMHOTEL CAT. 25 nights FB</v>
      </c>
      <c r="B16" s="2" t="s">
        <v>60</v>
      </c>
      <c r="C16" s="2" t="s">
        <v>25</v>
      </c>
      <c r="D16" s="2" t="s">
        <v>54</v>
      </c>
      <c r="E16" s="105">
        <v>400</v>
      </c>
      <c r="H16" s="109" t="str">
        <f t="shared" si="1"/>
        <v>DOUBLE ROOMHOTEL CAT. 24 nights FB</v>
      </c>
      <c r="I16" s="2" t="s">
        <v>60</v>
      </c>
      <c r="J16" s="2" t="s">
        <v>25</v>
      </c>
      <c r="K16" s="2" t="s">
        <v>55</v>
      </c>
      <c r="L16" s="105">
        <v>320</v>
      </c>
    </row>
    <row r="17" spans="1:12" x14ac:dyDescent="0.25">
      <c r="A17" s="109" t="str">
        <f t="shared" si="0"/>
        <v>DOUBLE ROOMHOTEL CAT. 25 nights HB</v>
      </c>
      <c r="B17" s="2" t="s">
        <v>60</v>
      </c>
      <c r="C17" s="2" t="s">
        <v>25</v>
      </c>
      <c r="D17" s="2" t="s">
        <v>62</v>
      </c>
      <c r="E17" s="105">
        <v>360</v>
      </c>
      <c r="H17" s="109" t="str">
        <f t="shared" si="1"/>
        <v>DOUBLE ROOMHOTEL CAT. 24 nights HB</v>
      </c>
      <c r="I17" s="2" t="s">
        <v>60</v>
      </c>
      <c r="J17" s="2" t="s">
        <v>25</v>
      </c>
      <c r="K17" s="2" t="s">
        <v>58</v>
      </c>
      <c r="L17" s="105">
        <v>300</v>
      </c>
    </row>
    <row r="18" spans="1:12" x14ac:dyDescent="0.25">
      <c r="A18" s="109" t="str">
        <f t="shared" si="0"/>
        <v>TRIPLE ROOMHOTEL CAT. 13 nights FB</v>
      </c>
      <c r="B18" s="2" t="s">
        <v>49</v>
      </c>
      <c r="C18" s="2" t="s">
        <v>26</v>
      </c>
      <c r="D18" s="2" t="s">
        <v>52</v>
      </c>
      <c r="E18" s="104">
        <v>375</v>
      </c>
      <c r="H18" s="109" t="str">
        <f t="shared" si="1"/>
        <v>TRIPLE ROOMHOTEL CAT. 12 nights FB</v>
      </c>
      <c r="I18" s="2" t="s">
        <v>49</v>
      </c>
      <c r="J18" s="2" t="s">
        <v>26</v>
      </c>
      <c r="K18" s="2" t="s">
        <v>53</v>
      </c>
      <c r="L18" s="104">
        <v>250</v>
      </c>
    </row>
    <row r="19" spans="1:12" x14ac:dyDescent="0.25">
      <c r="A19" s="109" t="str">
        <f t="shared" si="0"/>
        <v>TRIPLE ROOMHOTEL CAT. 13 nights HB</v>
      </c>
      <c r="B19" s="2" t="s">
        <v>49</v>
      </c>
      <c r="C19" s="2" t="s">
        <v>26</v>
      </c>
      <c r="D19" s="2" t="s">
        <v>61</v>
      </c>
      <c r="E19" s="104">
        <v>335</v>
      </c>
      <c r="H19" s="109" t="str">
        <f t="shared" si="1"/>
        <v>TRIPLE ROOMHOTEL CAT. 12 nights HB</v>
      </c>
      <c r="I19" s="2" t="s">
        <v>49</v>
      </c>
      <c r="J19" s="2" t="s">
        <v>26</v>
      </c>
      <c r="K19" s="2" t="s">
        <v>57</v>
      </c>
      <c r="L19" s="104">
        <v>230</v>
      </c>
    </row>
    <row r="20" spans="1:12" x14ac:dyDescent="0.25">
      <c r="A20" s="109" t="str">
        <f t="shared" si="0"/>
        <v>TRIPLE ROOMHOTEL CAT. 23 nights FB</v>
      </c>
      <c r="B20" s="2" t="s">
        <v>49</v>
      </c>
      <c r="C20" s="2" t="s">
        <v>25</v>
      </c>
      <c r="D20" s="2" t="s">
        <v>52</v>
      </c>
      <c r="E20" s="105">
        <v>225</v>
      </c>
      <c r="H20" s="109" t="str">
        <f t="shared" si="1"/>
        <v>TRIPLE ROOMHOTEL CAT. 22 nights FB</v>
      </c>
      <c r="I20" s="2" t="s">
        <v>49</v>
      </c>
      <c r="J20" s="2" t="s">
        <v>25</v>
      </c>
      <c r="K20" s="2" t="s">
        <v>53</v>
      </c>
      <c r="L20" s="105">
        <v>150</v>
      </c>
    </row>
    <row r="21" spans="1:12" x14ac:dyDescent="0.25">
      <c r="A21" s="109" t="str">
        <f t="shared" si="0"/>
        <v>TRIPLE ROOMHOTEL CAT. 23 nights HB</v>
      </c>
      <c r="B21" s="2" t="s">
        <v>49</v>
      </c>
      <c r="C21" s="2" t="s">
        <v>25</v>
      </c>
      <c r="D21" s="2" t="s">
        <v>61</v>
      </c>
      <c r="E21" s="105">
        <v>185</v>
      </c>
      <c r="H21" s="109" t="str">
        <f t="shared" si="1"/>
        <v>TRIPLE ROOMHOTEL CAT. 22 nights HB</v>
      </c>
      <c r="I21" s="2" t="s">
        <v>49</v>
      </c>
      <c r="J21" s="2" t="s">
        <v>25</v>
      </c>
      <c r="K21" s="2" t="s">
        <v>57</v>
      </c>
      <c r="L21" s="105">
        <v>130</v>
      </c>
    </row>
    <row r="22" spans="1:12" x14ac:dyDescent="0.25">
      <c r="A22" s="109" t="str">
        <f t="shared" si="0"/>
        <v>TRIPLE ROOMHOTEL CAT. 15 nights FB</v>
      </c>
      <c r="B22" s="2" t="s">
        <v>49</v>
      </c>
      <c r="C22" s="2" t="s">
        <v>26</v>
      </c>
      <c r="D22" s="2" t="s">
        <v>54</v>
      </c>
      <c r="E22" s="104">
        <v>600</v>
      </c>
      <c r="H22" s="109" t="str">
        <f t="shared" si="1"/>
        <v>TRIPLE ROOMHOTEL CAT. 14 nights FB</v>
      </c>
      <c r="I22" s="2" t="s">
        <v>49</v>
      </c>
      <c r="J22" s="2" t="s">
        <v>26</v>
      </c>
      <c r="K22" s="2" t="s">
        <v>55</v>
      </c>
      <c r="L22" s="104">
        <v>480</v>
      </c>
    </row>
    <row r="23" spans="1:12" x14ac:dyDescent="0.25">
      <c r="A23" s="109" t="str">
        <f t="shared" si="0"/>
        <v>TRIPLE ROOMHOTEL CAT. 15 nights HB</v>
      </c>
      <c r="B23" s="2" t="s">
        <v>49</v>
      </c>
      <c r="C23" s="2" t="s">
        <v>26</v>
      </c>
      <c r="D23" s="2" t="s">
        <v>62</v>
      </c>
      <c r="E23" s="105">
        <v>560</v>
      </c>
      <c r="H23" s="109" t="str">
        <f t="shared" si="1"/>
        <v>TRIPLE ROOMHOTEL CAT. 14 nights HB</v>
      </c>
      <c r="I23" s="2" t="s">
        <v>49</v>
      </c>
      <c r="J23" s="2" t="s">
        <v>26</v>
      </c>
      <c r="K23" s="2" t="s">
        <v>58</v>
      </c>
      <c r="L23" s="105">
        <v>460</v>
      </c>
    </row>
    <row r="24" spans="1:12" x14ac:dyDescent="0.25">
      <c r="A24" s="109" t="str">
        <f t="shared" si="0"/>
        <v>TRIPLE ROOMHOTEL CAT. 25 nights FB</v>
      </c>
      <c r="B24" s="2" t="s">
        <v>49</v>
      </c>
      <c r="C24" s="2" t="s">
        <v>25</v>
      </c>
      <c r="D24" s="2" t="s">
        <v>54</v>
      </c>
      <c r="E24" s="105">
        <v>375</v>
      </c>
      <c r="H24" s="109" t="str">
        <f t="shared" si="1"/>
        <v>TRIPLE ROOMHOTEL CAT. 24 nights FB</v>
      </c>
      <c r="I24" s="2" t="s">
        <v>49</v>
      </c>
      <c r="J24" s="2" t="s">
        <v>25</v>
      </c>
      <c r="K24" s="2" t="s">
        <v>55</v>
      </c>
      <c r="L24" s="105">
        <v>300</v>
      </c>
    </row>
    <row r="25" spans="1:12" ht="15.75" thickBot="1" x14ac:dyDescent="0.3">
      <c r="A25" s="110" t="str">
        <f t="shared" si="0"/>
        <v>TRIPLE ROOMHOTEL CAT. 25 nights HB</v>
      </c>
      <c r="B25" s="106" t="s">
        <v>49</v>
      </c>
      <c r="C25" s="106" t="s">
        <v>25</v>
      </c>
      <c r="D25" s="106" t="s">
        <v>62</v>
      </c>
      <c r="E25" s="107">
        <v>335</v>
      </c>
      <c r="H25" s="110" t="str">
        <f t="shared" si="1"/>
        <v>TRIPLE ROOMHOTEL CAT. 24 nights HB</v>
      </c>
      <c r="I25" s="106" t="s">
        <v>49</v>
      </c>
      <c r="J25" s="106" t="s">
        <v>25</v>
      </c>
      <c r="K25" s="106" t="s">
        <v>58</v>
      </c>
      <c r="L25" s="107">
        <v>280</v>
      </c>
    </row>
    <row r="26" spans="1:12" x14ac:dyDescent="0.25">
      <c r="H26"/>
    </row>
    <row r="27" spans="1:12" x14ac:dyDescent="0.25">
      <c r="H27"/>
    </row>
    <row r="28" spans="1:12" x14ac:dyDescent="0.25">
      <c r="H28"/>
    </row>
    <row r="29" spans="1:12" x14ac:dyDescent="0.25">
      <c r="H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zoomScale="80" zoomScaleNormal="80" workbookViewId="0">
      <selection activeCell="O49" sqref="O49"/>
    </sheetView>
  </sheetViews>
  <sheetFormatPr defaultColWidth="9.140625" defaultRowHeight="15" x14ac:dyDescent="0.25"/>
  <cols>
    <col min="1" max="1" width="2.85546875" style="11" customWidth="1"/>
    <col min="2" max="2" width="3.7109375" style="16" customWidth="1"/>
    <col min="3" max="4" width="14.7109375" style="11" customWidth="1"/>
    <col min="5" max="6" width="12.7109375" style="11" customWidth="1"/>
    <col min="7" max="7" width="6.7109375" style="11" customWidth="1"/>
    <col min="8" max="8" width="7.85546875" style="11" customWidth="1"/>
    <col min="9" max="9" width="11" style="11" customWidth="1"/>
    <col min="10" max="10" width="10.7109375" style="11" customWidth="1"/>
    <col min="11" max="11" width="10" style="11" customWidth="1"/>
    <col min="12" max="13" width="8.140625" style="11" customWidth="1"/>
    <col min="14" max="14" width="10.28515625" style="11" customWidth="1"/>
    <col min="15" max="15" width="18.42578125" style="67" customWidth="1"/>
    <col min="16" max="18" width="9.140625" style="11"/>
    <col min="19" max="19" width="11.140625" style="11" customWidth="1"/>
    <col min="20" max="16384" width="9.140625" style="11"/>
  </cols>
  <sheetData>
    <row r="1" spans="1:19" ht="15.75" thickBot="1" x14ac:dyDescent="0.3"/>
    <row r="2" spans="1:19" ht="79.150000000000006" customHeight="1" thickTop="1" thickBot="1" x14ac:dyDescent="0.3">
      <c r="A2" s="20"/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1"/>
      <c r="P2" s="11" t="s">
        <v>11</v>
      </c>
    </row>
    <row r="3" spans="1:19" ht="30" customHeight="1" thickTop="1" x14ac:dyDescent="0.25">
      <c r="A3" s="20"/>
      <c r="B3" s="319" t="str">
        <f>'ACCOMMODATION FORM'!B3</f>
        <v xml:space="preserve">RICCIONE EJU OTC </v>
      </c>
      <c r="C3" s="320"/>
      <c r="D3" s="320"/>
      <c r="E3" s="320"/>
      <c r="F3" s="320"/>
      <c r="G3" s="21"/>
      <c r="H3" s="21"/>
      <c r="I3" s="21"/>
      <c r="J3" s="21"/>
      <c r="K3" s="21"/>
      <c r="L3" s="333" t="s">
        <v>72</v>
      </c>
      <c r="M3" s="334"/>
      <c r="N3" s="334"/>
      <c r="O3" s="335"/>
    </row>
    <row r="4" spans="1:19" ht="30" customHeight="1" x14ac:dyDescent="0.25">
      <c r="A4" s="20"/>
      <c r="B4" s="319" t="str">
        <f>'ACCOMMODATION FORM'!B4</f>
        <v>12th - 16th  September 2022</v>
      </c>
      <c r="C4" s="320"/>
      <c r="D4" s="320"/>
      <c r="E4" s="320"/>
      <c r="F4" s="320"/>
      <c r="G4" s="39"/>
      <c r="H4" s="22"/>
      <c r="I4" s="21"/>
      <c r="J4" s="21"/>
      <c r="K4" s="21"/>
      <c r="L4" s="336"/>
      <c r="M4" s="337"/>
      <c r="N4" s="337"/>
      <c r="O4" s="338"/>
    </row>
    <row r="5" spans="1:19" ht="30" customHeight="1" thickBot="1" x14ac:dyDescent="0.3">
      <c r="A5" s="20"/>
      <c r="B5" s="319"/>
      <c r="C5" s="320"/>
      <c r="D5" s="320"/>
      <c r="E5" s="320"/>
      <c r="F5" s="320"/>
      <c r="G5" s="320"/>
      <c r="H5" s="22"/>
      <c r="I5" s="21"/>
      <c r="J5" s="21"/>
      <c r="K5" s="21"/>
      <c r="L5" s="339"/>
      <c r="M5" s="340"/>
      <c r="N5" s="340"/>
      <c r="O5" s="341"/>
    </row>
    <row r="6" spans="1:19" ht="21.6" customHeight="1" thickTop="1" thickBot="1" x14ac:dyDescent="0.3">
      <c r="A6" s="20"/>
      <c r="B6" s="342" t="s">
        <v>33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4"/>
    </row>
    <row r="7" spans="1:19" ht="35.1" customHeight="1" thickTop="1" x14ac:dyDescent="0.25">
      <c r="A7" s="20"/>
      <c r="B7" s="345" t="s">
        <v>31</v>
      </c>
      <c r="C7" s="346"/>
      <c r="D7" s="346"/>
      <c r="E7" s="346"/>
      <c r="F7" s="346"/>
      <c r="G7" s="346"/>
      <c r="H7" s="346"/>
      <c r="I7" s="346"/>
      <c r="J7" s="347"/>
      <c r="K7" s="86"/>
      <c r="L7" s="21"/>
      <c r="M7" s="21"/>
      <c r="N7" s="21"/>
      <c r="O7" s="68"/>
    </row>
    <row r="8" spans="1:19" ht="35.1" customHeight="1" x14ac:dyDescent="0.25">
      <c r="A8" s="20"/>
      <c r="B8" s="348" t="s">
        <v>37</v>
      </c>
      <c r="C8" s="349"/>
      <c r="D8" s="349"/>
      <c r="E8" s="349"/>
      <c r="F8" s="349"/>
      <c r="G8" s="349"/>
      <c r="H8" s="349"/>
      <c r="I8" s="349"/>
      <c r="J8" s="350"/>
      <c r="K8" s="86" t="s">
        <v>44</v>
      </c>
      <c r="L8" s="378">
        <f>'ACCOMMODATION FORM'!E7</f>
        <v>0</v>
      </c>
      <c r="M8" s="378"/>
      <c r="N8" s="378"/>
      <c r="O8" s="379"/>
    </row>
    <row r="9" spans="1:19" ht="35.1" customHeight="1" x14ac:dyDescent="0.25">
      <c r="A9" s="20"/>
      <c r="B9" s="348"/>
      <c r="C9" s="349"/>
      <c r="D9" s="349"/>
      <c r="E9" s="349"/>
      <c r="F9" s="349"/>
      <c r="G9" s="349"/>
      <c r="H9" s="349"/>
      <c r="I9" s="349"/>
      <c r="J9" s="350"/>
      <c r="K9" s="86"/>
      <c r="L9" s="378"/>
      <c r="M9" s="378"/>
      <c r="N9" s="378"/>
      <c r="O9" s="379"/>
    </row>
    <row r="10" spans="1:19" ht="35.1" customHeight="1" x14ac:dyDescent="0.25">
      <c r="A10" s="20"/>
      <c r="B10" s="348"/>
      <c r="C10" s="349"/>
      <c r="D10" s="349"/>
      <c r="E10" s="349"/>
      <c r="F10" s="349"/>
      <c r="G10" s="349"/>
      <c r="H10" s="349"/>
      <c r="I10" s="349"/>
      <c r="J10" s="350"/>
      <c r="K10" s="86"/>
      <c r="L10" s="378"/>
      <c r="M10" s="378"/>
      <c r="N10" s="378"/>
      <c r="O10" s="379"/>
      <c r="P10" s="17"/>
      <c r="Q10" s="17"/>
      <c r="R10" s="17"/>
      <c r="S10" s="17"/>
    </row>
    <row r="11" spans="1:19" ht="35.1" customHeight="1" x14ac:dyDescent="0.25">
      <c r="A11" s="20"/>
      <c r="B11" s="348"/>
      <c r="C11" s="349"/>
      <c r="D11" s="349"/>
      <c r="E11" s="349"/>
      <c r="F11" s="349"/>
      <c r="G11" s="349"/>
      <c r="H11" s="349"/>
      <c r="I11" s="349"/>
      <c r="J11" s="350"/>
      <c r="K11" s="86"/>
      <c r="L11" s="378"/>
      <c r="M11" s="378"/>
      <c r="N11" s="378"/>
      <c r="O11" s="379"/>
      <c r="P11" s="17"/>
      <c r="Q11" s="17"/>
      <c r="R11" s="17"/>
      <c r="S11" s="17"/>
    </row>
    <row r="12" spans="1:19" ht="35.1" customHeight="1" thickBot="1" x14ac:dyDescent="0.3">
      <c r="A12" s="20"/>
      <c r="B12" s="351" t="s">
        <v>32</v>
      </c>
      <c r="C12" s="352"/>
      <c r="D12" s="352"/>
      <c r="E12" s="352"/>
      <c r="F12" s="352"/>
      <c r="G12" s="352"/>
      <c r="H12" s="352"/>
      <c r="I12" s="352"/>
      <c r="J12" s="353"/>
      <c r="K12" s="86"/>
      <c r="L12" s="332"/>
      <c r="M12" s="332"/>
      <c r="N12" s="332"/>
      <c r="O12" s="68"/>
      <c r="P12" s="17"/>
      <c r="Q12" s="17"/>
      <c r="R12" s="17"/>
      <c r="S12" s="17"/>
    </row>
    <row r="13" spans="1:19" ht="15.75" thickTop="1" x14ac:dyDescent="0.25">
      <c r="A13" s="20"/>
      <c r="B13" s="3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68"/>
    </row>
    <row r="14" spans="1:19" ht="45" customHeight="1" thickBot="1" x14ac:dyDescent="0.3">
      <c r="A14" s="60"/>
      <c r="B14" s="134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6"/>
      <c r="P14" s="23"/>
      <c r="Q14" s="24"/>
      <c r="R14" s="23"/>
      <c r="S14" s="25"/>
    </row>
    <row r="15" spans="1:19" ht="102" customHeight="1" thickTop="1" thickBot="1" x14ac:dyDescent="0.3">
      <c r="A15" s="60"/>
      <c r="B15" s="261" t="s">
        <v>1</v>
      </c>
      <c r="C15" s="361" t="s">
        <v>9</v>
      </c>
      <c r="D15" s="362"/>
      <c r="E15" s="252" t="s">
        <v>10</v>
      </c>
      <c r="F15" s="253"/>
      <c r="G15" s="365" t="s">
        <v>0</v>
      </c>
      <c r="H15" s="366"/>
      <c r="I15" s="357" t="s">
        <v>3</v>
      </c>
      <c r="J15" s="359" t="s">
        <v>4</v>
      </c>
      <c r="K15" s="323" t="s">
        <v>70</v>
      </c>
      <c r="L15" s="325" t="s">
        <v>8</v>
      </c>
      <c r="M15" s="376" t="s">
        <v>43</v>
      </c>
      <c r="N15" s="327" t="s">
        <v>71</v>
      </c>
      <c r="O15" s="85" t="s">
        <v>6</v>
      </c>
      <c r="P15" s="26"/>
      <c r="Q15" s="27"/>
      <c r="R15" s="26"/>
      <c r="S15" s="28"/>
    </row>
    <row r="16" spans="1:19" ht="29.45" customHeight="1" thickTop="1" thickBot="1" x14ac:dyDescent="0.3">
      <c r="A16" s="60"/>
      <c r="B16" s="263"/>
      <c r="C16" s="363"/>
      <c r="D16" s="364"/>
      <c r="E16" s="256"/>
      <c r="F16" s="257"/>
      <c r="G16" s="367"/>
      <c r="H16" s="366"/>
      <c r="I16" s="358"/>
      <c r="J16" s="360"/>
      <c r="K16" s="324"/>
      <c r="L16" s="326"/>
      <c r="M16" s="377"/>
      <c r="N16" s="328"/>
      <c r="O16" s="84" t="s">
        <v>7</v>
      </c>
      <c r="P16" s="26"/>
      <c r="Q16" s="27"/>
      <c r="R16" s="26"/>
      <c r="S16" s="28"/>
    </row>
    <row r="17" spans="1:19" ht="24.95" customHeight="1" thickTop="1" x14ac:dyDescent="0.25">
      <c r="A17" s="60"/>
      <c r="B17" s="61">
        <v>1</v>
      </c>
      <c r="C17" s="321">
        <f>'ACCOMMODATION FORM'!C14</f>
        <v>0</v>
      </c>
      <c r="D17" s="322"/>
      <c r="E17" s="372">
        <f>'ACCOMMODATION FORM'!E14</f>
        <v>0</v>
      </c>
      <c r="F17" s="373"/>
      <c r="G17" s="368">
        <f>'ACCOMMODATION FORM'!G14</f>
        <v>0</v>
      </c>
      <c r="H17" s="369"/>
      <c r="I17" s="62" t="str">
        <f>'ACCOMMODATION FORM'!U14</f>
        <v/>
      </c>
      <c r="J17" s="139" t="str">
        <f>'ACCOMMODATION FORM'!V14</f>
        <v/>
      </c>
      <c r="K17" s="171" t="str">
        <f>'ACCOMMODATION FORM'!W14</f>
        <v/>
      </c>
      <c r="L17" s="172">
        <f>'ACCOMMODATION FORM'!X14</f>
        <v>0</v>
      </c>
      <c r="M17" s="173">
        <f>'ACCOMMODATION FORM'!AE14</f>
        <v>0</v>
      </c>
      <c r="N17" s="174">
        <f>SUM('ACCOMMODATION FORM'!AC14+'ACCOMMODATION FORM'!AD14)</f>
        <v>0</v>
      </c>
      <c r="O17" s="69" t="str">
        <f>'ACCOMMODATION FORM'!AB14</f>
        <v/>
      </c>
      <c r="Q17" s="27"/>
      <c r="R17" s="26"/>
      <c r="S17" s="28"/>
    </row>
    <row r="18" spans="1:19" ht="24.95" customHeight="1" x14ac:dyDescent="0.25">
      <c r="A18" s="60"/>
      <c r="B18" s="63">
        <f>B17+1</f>
        <v>2</v>
      </c>
      <c r="C18" s="321">
        <f>'ACCOMMODATION FORM'!C15</f>
        <v>0</v>
      </c>
      <c r="D18" s="322"/>
      <c r="E18" s="355">
        <f>'ACCOMMODATION FORM'!E15</f>
        <v>0</v>
      </c>
      <c r="F18" s="356"/>
      <c r="G18" s="317">
        <f>'ACCOMMODATION FORM'!G15</f>
        <v>0</v>
      </c>
      <c r="H18" s="318"/>
      <c r="I18" s="64" t="str">
        <f>'ACCOMMODATION FORM'!U15</f>
        <v/>
      </c>
      <c r="J18" s="140" t="str">
        <f>'ACCOMMODATION FORM'!V15</f>
        <v/>
      </c>
      <c r="K18" s="175" t="str">
        <f>'ACCOMMODATION FORM'!W15</f>
        <v/>
      </c>
      <c r="L18" s="176">
        <f>'ACCOMMODATION FORM'!X15</f>
        <v>0</v>
      </c>
      <c r="M18" s="177">
        <f>'ACCOMMODATION FORM'!AE15</f>
        <v>0</v>
      </c>
      <c r="N18" s="178">
        <f>SUM('ACCOMMODATION FORM'!AC15+'ACCOMMODATION FORM'!AD15)</f>
        <v>0</v>
      </c>
      <c r="O18" s="70" t="str">
        <f>'ACCOMMODATION FORM'!AB15</f>
        <v/>
      </c>
      <c r="P18" s="26"/>
      <c r="Q18" s="27"/>
      <c r="R18" s="26"/>
      <c r="S18" s="28"/>
    </row>
    <row r="19" spans="1:19" ht="24.95" customHeight="1" x14ac:dyDescent="0.25">
      <c r="A19" s="60"/>
      <c r="B19" s="63">
        <f t="shared" ref="B19:B41" si="0">B18+1</f>
        <v>3</v>
      </c>
      <c r="C19" s="321">
        <f>'ACCOMMODATION FORM'!C16</f>
        <v>0</v>
      </c>
      <c r="D19" s="322"/>
      <c r="E19" s="355">
        <f>'ACCOMMODATION FORM'!E16</f>
        <v>0</v>
      </c>
      <c r="F19" s="356"/>
      <c r="G19" s="317">
        <f>'ACCOMMODATION FORM'!G16</f>
        <v>0</v>
      </c>
      <c r="H19" s="318"/>
      <c r="I19" s="64" t="str">
        <f>'ACCOMMODATION FORM'!U16</f>
        <v/>
      </c>
      <c r="J19" s="140" t="str">
        <f>'ACCOMMODATION FORM'!V16</f>
        <v/>
      </c>
      <c r="K19" s="175" t="str">
        <f>'ACCOMMODATION FORM'!W16</f>
        <v/>
      </c>
      <c r="L19" s="176">
        <f>'ACCOMMODATION FORM'!X16</f>
        <v>0</v>
      </c>
      <c r="M19" s="177">
        <f>'ACCOMMODATION FORM'!AE16</f>
        <v>0</v>
      </c>
      <c r="N19" s="178">
        <f>SUM('ACCOMMODATION FORM'!AC16+'ACCOMMODATION FORM'!AD16)</f>
        <v>0</v>
      </c>
      <c r="O19" s="70" t="str">
        <f>'ACCOMMODATION FORM'!AB16</f>
        <v/>
      </c>
      <c r="P19" s="26"/>
      <c r="Q19" s="27"/>
      <c r="R19" s="26"/>
      <c r="S19" s="28"/>
    </row>
    <row r="20" spans="1:19" ht="24.95" customHeight="1" x14ac:dyDescent="0.25">
      <c r="A20" s="60"/>
      <c r="B20" s="63">
        <f t="shared" si="0"/>
        <v>4</v>
      </c>
      <c r="C20" s="321">
        <f>'ACCOMMODATION FORM'!C17</f>
        <v>0</v>
      </c>
      <c r="D20" s="322"/>
      <c r="E20" s="355">
        <f>'ACCOMMODATION FORM'!E17</f>
        <v>0</v>
      </c>
      <c r="F20" s="356"/>
      <c r="G20" s="317">
        <f>'ACCOMMODATION FORM'!G17</f>
        <v>0</v>
      </c>
      <c r="H20" s="318"/>
      <c r="I20" s="64" t="str">
        <f>'ACCOMMODATION FORM'!U17</f>
        <v/>
      </c>
      <c r="J20" s="140" t="str">
        <f>'ACCOMMODATION FORM'!V17</f>
        <v/>
      </c>
      <c r="K20" s="175" t="str">
        <f>'ACCOMMODATION FORM'!W17</f>
        <v/>
      </c>
      <c r="L20" s="176">
        <f>'ACCOMMODATION FORM'!X17</f>
        <v>0</v>
      </c>
      <c r="M20" s="177">
        <f>'ACCOMMODATION FORM'!AE17</f>
        <v>0</v>
      </c>
      <c r="N20" s="178">
        <f>SUM('ACCOMMODATION FORM'!AC17+'ACCOMMODATION FORM'!AD17)</f>
        <v>0</v>
      </c>
      <c r="O20" s="70" t="str">
        <f>'ACCOMMODATION FORM'!AB17</f>
        <v/>
      </c>
      <c r="P20" s="26"/>
      <c r="Q20" s="27"/>
      <c r="R20" s="26"/>
      <c r="S20" s="28"/>
    </row>
    <row r="21" spans="1:19" ht="24.95" customHeight="1" x14ac:dyDescent="0.25">
      <c r="A21" s="60"/>
      <c r="B21" s="63">
        <f t="shared" si="0"/>
        <v>5</v>
      </c>
      <c r="C21" s="321">
        <f>'ACCOMMODATION FORM'!C18</f>
        <v>0</v>
      </c>
      <c r="D21" s="322"/>
      <c r="E21" s="355">
        <f>'ACCOMMODATION FORM'!E18</f>
        <v>0</v>
      </c>
      <c r="F21" s="356"/>
      <c r="G21" s="317">
        <f>'ACCOMMODATION FORM'!G18</f>
        <v>0</v>
      </c>
      <c r="H21" s="318"/>
      <c r="I21" s="64" t="str">
        <f>'ACCOMMODATION FORM'!U18</f>
        <v/>
      </c>
      <c r="J21" s="140" t="str">
        <f>'ACCOMMODATION FORM'!V18</f>
        <v/>
      </c>
      <c r="K21" s="175" t="str">
        <f>'ACCOMMODATION FORM'!W18</f>
        <v/>
      </c>
      <c r="L21" s="176">
        <f>'ACCOMMODATION FORM'!X18</f>
        <v>0</v>
      </c>
      <c r="M21" s="177">
        <f>'ACCOMMODATION FORM'!AE18</f>
        <v>0</v>
      </c>
      <c r="N21" s="178">
        <f>SUM('ACCOMMODATION FORM'!AC18+'ACCOMMODATION FORM'!AD18)</f>
        <v>0</v>
      </c>
      <c r="O21" s="70" t="str">
        <f>'ACCOMMODATION FORM'!AB18</f>
        <v/>
      </c>
      <c r="P21" s="26"/>
      <c r="Q21" s="27"/>
      <c r="R21" s="26"/>
      <c r="S21" s="28"/>
    </row>
    <row r="22" spans="1:19" ht="24.95" customHeight="1" x14ac:dyDescent="0.25">
      <c r="A22" s="60"/>
      <c r="B22" s="63">
        <f t="shared" si="0"/>
        <v>6</v>
      </c>
      <c r="C22" s="321">
        <f>'ACCOMMODATION FORM'!C19</f>
        <v>0</v>
      </c>
      <c r="D22" s="322"/>
      <c r="E22" s="355">
        <f>'ACCOMMODATION FORM'!E19</f>
        <v>0</v>
      </c>
      <c r="F22" s="356"/>
      <c r="G22" s="317">
        <f>'ACCOMMODATION FORM'!G19</f>
        <v>0</v>
      </c>
      <c r="H22" s="318"/>
      <c r="I22" s="64" t="str">
        <f>'ACCOMMODATION FORM'!U19</f>
        <v/>
      </c>
      <c r="J22" s="140" t="str">
        <f>'ACCOMMODATION FORM'!V19</f>
        <v/>
      </c>
      <c r="K22" s="175" t="str">
        <f>'ACCOMMODATION FORM'!W19</f>
        <v/>
      </c>
      <c r="L22" s="176">
        <f>'ACCOMMODATION FORM'!X19</f>
        <v>0</v>
      </c>
      <c r="M22" s="177">
        <f>'ACCOMMODATION FORM'!AE19</f>
        <v>0</v>
      </c>
      <c r="N22" s="178">
        <f>SUM('ACCOMMODATION FORM'!AC19+'ACCOMMODATION FORM'!AD19)</f>
        <v>0</v>
      </c>
      <c r="O22" s="70" t="str">
        <f>'ACCOMMODATION FORM'!AB19</f>
        <v/>
      </c>
      <c r="P22" s="26"/>
      <c r="Q22" s="27"/>
      <c r="R22" s="26"/>
      <c r="S22" s="28"/>
    </row>
    <row r="23" spans="1:19" ht="24.95" customHeight="1" x14ac:dyDescent="0.25">
      <c r="A23" s="60"/>
      <c r="B23" s="63">
        <f t="shared" si="0"/>
        <v>7</v>
      </c>
      <c r="C23" s="321">
        <f>'ACCOMMODATION FORM'!C20</f>
        <v>0</v>
      </c>
      <c r="D23" s="322"/>
      <c r="E23" s="355">
        <f>'ACCOMMODATION FORM'!E20</f>
        <v>0</v>
      </c>
      <c r="F23" s="356"/>
      <c r="G23" s="317">
        <f>'ACCOMMODATION FORM'!G20</f>
        <v>0</v>
      </c>
      <c r="H23" s="318"/>
      <c r="I23" s="64" t="str">
        <f>'ACCOMMODATION FORM'!U20</f>
        <v/>
      </c>
      <c r="J23" s="140" t="str">
        <f>'ACCOMMODATION FORM'!V20</f>
        <v/>
      </c>
      <c r="K23" s="175" t="str">
        <f>'ACCOMMODATION FORM'!W20</f>
        <v/>
      </c>
      <c r="L23" s="176">
        <f>'ACCOMMODATION FORM'!X20</f>
        <v>0</v>
      </c>
      <c r="M23" s="177">
        <f>'ACCOMMODATION FORM'!AE20</f>
        <v>0</v>
      </c>
      <c r="N23" s="178">
        <f>SUM('ACCOMMODATION FORM'!AC20+'ACCOMMODATION FORM'!AD20)</f>
        <v>0</v>
      </c>
      <c r="O23" s="70" t="str">
        <f>'ACCOMMODATION FORM'!AB20</f>
        <v/>
      </c>
      <c r="P23" s="26"/>
      <c r="Q23" s="27"/>
      <c r="R23" s="26"/>
      <c r="S23" s="28"/>
    </row>
    <row r="24" spans="1:19" ht="24.95" customHeight="1" x14ac:dyDescent="0.25">
      <c r="A24" s="60"/>
      <c r="B24" s="63">
        <f t="shared" si="0"/>
        <v>8</v>
      </c>
      <c r="C24" s="321">
        <f>'ACCOMMODATION FORM'!C21</f>
        <v>0</v>
      </c>
      <c r="D24" s="322"/>
      <c r="E24" s="355">
        <f>'ACCOMMODATION FORM'!E21</f>
        <v>0</v>
      </c>
      <c r="F24" s="356"/>
      <c r="G24" s="317">
        <f>'ACCOMMODATION FORM'!G21</f>
        <v>0</v>
      </c>
      <c r="H24" s="318"/>
      <c r="I24" s="64" t="str">
        <f>'ACCOMMODATION FORM'!U21</f>
        <v/>
      </c>
      <c r="J24" s="140" t="str">
        <f>'ACCOMMODATION FORM'!V21</f>
        <v/>
      </c>
      <c r="K24" s="175" t="str">
        <f>'ACCOMMODATION FORM'!W21</f>
        <v/>
      </c>
      <c r="L24" s="176">
        <f>'ACCOMMODATION FORM'!X21</f>
        <v>0</v>
      </c>
      <c r="M24" s="177">
        <f>'ACCOMMODATION FORM'!AE21</f>
        <v>0</v>
      </c>
      <c r="N24" s="178">
        <f>SUM('ACCOMMODATION FORM'!AC21+'ACCOMMODATION FORM'!AD21)</f>
        <v>0</v>
      </c>
      <c r="O24" s="70" t="str">
        <f>'ACCOMMODATION FORM'!AB21</f>
        <v/>
      </c>
      <c r="P24" s="26"/>
      <c r="Q24" s="27"/>
      <c r="R24" s="26"/>
      <c r="S24" s="28"/>
    </row>
    <row r="25" spans="1:19" ht="24.95" customHeight="1" x14ac:dyDescent="0.25">
      <c r="A25" s="60"/>
      <c r="B25" s="63">
        <f t="shared" si="0"/>
        <v>9</v>
      </c>
      <c r="C25" s="321">
        <f>'ACCOMMODATION FORM'!C22</f>
        <v>0</v>
      </c>
      <c r="D25" s="322"/>
      <c r="E25" s="355">
        <f>'ACCOMMODATION FORM'!E22</f>
        <v>0</v>
      </c>
      <c r="F25" s="356"/>
      <c r="G25" s="317">
        <f>'ACCOMMODATION FORM'!G22</f>
        <v>0</v>
      </c>
      <c r="H25" s="318"/>
      <c r="I25" s="64" t="str">
        <f>'ACCOMMODATION FORM'!U22</f>
        <v/>
      </c>
      <c r="J25" s="140" t="str">
        <f>'ACCOMMODATION FORM'!V22</f>
        <v/>
      </c>
      <c r="K25" s="175" t="str">
        <f>'ACCOMMODATION FORM'!W22</f>
        <v/>
      </c>
      <c r="L25" s="176">
        <f>'ACCOMMODATION FORM'!X22</f>
        <v>0</v>
      </c>
      <c r="M25" s="177">
        <f>'ACCOMMODATION FORM'!AE22</f>
        <v>0</v>
      </c>
      <c r="N25" s="178">
        <f>SUM('ACCOMMODATION FORM'!AC22+'ACCOMMODATION FORM'!AD22)</f>
        <v>0</v>
      </c>
      <c r="O25" s="70" t="str">
        <f>'ACCOMMODATION FORM'!AB22</f>
        <v/>
      </c>
      <c r="P25" s="26"/>
      <c r="Q25" s="27"/>
      <c r="R25" s="26"/>
      <c r="S25" s="28"/>
    </row>
    <row r="26" spans="1:19" ht="24.95" customHeight="1" x14ac:dyDescent="0.25">
      <c r="A26" s="60"/>
      <c r="B26" s="63">
        <f t="shared" si="0"/>
        <v>10</v>
      </c>
      <c r="C26" s="321">
        <f>'ACCOMMODATION FORM'!C23</f>
        <v>0</v>
      </c>
      <c r="D26" s="322"/>
      <c r="E26" s="355">
        <f>'ACCOMMODATION FORM'!E23</f>
        <v>0</v>
      </c>
      <c r="F26" s="356"/>
      <c r="G26" s="317">
        <f>'ACCOMMODATION FORM'!G23</f>
        <v>0</v>
      </c>
      <c r="H26" s="318"/>
      <c r="I26" s="64" t="str">
        <f>'ACCOMMODATION FORM'!U23</f>
        <v/>
      </c>
      <c r="J26" s="140" t="str">
        <f>'ACCOMMODATION FORM'!V23</f>
        <v/>
      </c>
      <c r="K26" s="175" t="str">
        <f>'ACCOMMODATION FORM'!W23</f>
        <v/>
      </c>
      <c r="L26" s="176">
        <f>'ACCOMMODATION FORM'!X23</f>
        <v>0</v>
      </c>
      <c r="M26" s="177">
        <f>'ACCOMMODATION FORM'!AE23</f>
        <v>0</v>
      </c>
      <c r="N26" s="178">
        <f>SUM('ACCOMMODATION FORM'!AC23+'ACCOMMODATION FORM'!AD23)</f>
        <v>0</v>
      </c>
      <c r="O26" s="70" t="str">
        <f>'ACCOMMODATION FORM'!AB23</f>
        <v/>
      </c>
      <c r="P26" s="26"/>
      <c r="Q26" s="27"/>
      <c r="R26" s="26"/>
      <c r="S26" s="28"/>
    </row>
    <row r="27" spans="1:19" ht="24.95" customHeight="1" x14ac:dyDescent="0.25">
      <c r="A27" s="60"/>
      <c r="B27" s="63">
        <f t="shared" si="0"/>
        <v>11</v>
      </c>
      <c r="C27" s="321">
        <f>'ACCOMMODATION FORM'!C24</f>
        <v>0</v>
      </c>
      <c r="D27" s="322"/>
      <c r="E27" s="355">
        <f>'ACCOMMODATION FORM'!E24</f>
        <v>0</v>
      </c>
      <c r="F27" s="356"/>
      <c r="G27" s="317">
        <f>'ACCOMMODATION FORM'!G24</f>
        <v>0</v>
      </c>
      <c r="H27" s="318"/>
      <c r="I27" s="64" t="str">
        <f>'ACCOMMODATION FORM'!U24</f>
        <v/>
      </c>
      <c r="J27" s="140" t="str">
        <f>'ACCOMMODATION FORM'!V24</f>
        <v/>
      </c>
      <c r="K27" s="175" t="str">
        <f>'ACCOMMODATION FORM'!W24</f>
        <v/>
      </c>
      <c r="L27" s="176">
        <f>'ACCOMMODATION FORM'!X24</f>
        <v>0</v>
      </c>
      <c r="M27" s="177">
        <f>'ACCOMMODATION FORM'!AE24</f>
        <v>0</v>
      </c>
      <c r="N27" s="178">
        <f>SUM('ACCOMMODATION FORM'!AC24+'ACCOMMODATION FORM'!AD24)</f>
        <v>0</v>
      </c>
      <c r="O27" s="70" t="str">
        <f>'ACCOMMODATION FORM'!AB24</f>
        <v/>
      </c>
      <c r="P27" s="26"/>
      <c r="Q27" s="27"/>
      <c r="R27" s="26"/>
      <c r="S27" s="28"/>
    </row>
    <row r="28" spans="1:19" ht="24.95" customHeight="1" x14ac:dyDescent="0.25">
      <c r="A28" s="60"/>
      <c r="B28" s="63">
        <f t="shared" si="0"/>
        <v>12</v>
      </c>
      <c r="C28" s="321">
        <f>'ACCOMMODATION FORM'!C25</f>
        <v>0</v>
      </c>
      <c r="D28" s="322"/>
      <c r="E28" s="355">
        <f>'ACCOMMODATION FORM'!E25</f>
        <v>0</v>
      </c>
      <c r="F28" s="356"/>
      <c r="G28" s="317">
        <f>'ACCOMMODATION FORM'!G25</f>
        <v>0</v>
      </c>
      <c r="H28" s="318"/>
      <c r="I28" s="64" t="str">
        <f>'ACCOMMODATION FORM'!U25</f>
        <v/>
      </c>
      <c r="J28" s="140" t="str">
        <f>'ACCOMMODATION FORM'!V25</f>
        <v/>
      </c>
      <c r="K28" s="175" t="str">
        <f>'ACCOMMODATION FORM'!W25</f>
        <v/>
      </c>
      <c r="L28" s="176">
        <f>'ACCOMMODATION FORM'!X25</f>
        <v>0</v>
      </c>
      <c r="M28" s="177">
        <f>'ACCOMMODATION FORM'!AE25</f>
        <v>0</v>
      </c>
      <c r="N28" s="178">
        <f>SUM('ACCOMMODATION FORM'!AC25+'ACCOMMODATION FORM'!AD25)</f>
        <v>0</v>
      </c>
      <c r="O28" s="70" t="str">
        <f>'ACCOMMODATION FORM'!AB25</f>
        <v/>
      </c>
      <c r="P28" s="26"/>
      <c r="Q28" s="27"/>
      <c r="R28" s="26"/>
      <c r="S28" s="28"/>
    </row>
    <row r="29" spans="1:19" ht="24.95" customHeight="1" x14ac:dyDescent="0.25">
      <c r="A29" s="60"/>
      <c r="B29" s="63">
        <f t="shared" si="0"/>
        <v>13</v>
      </c>
      <c r="C29" s="321">
        <f>'ACCOMMODATION FORM'!C26</f>
        <v>0</v>
      </c>
      <c r="D29" s="322"/>
      <c r="E29" s="355">
        <f>'ACCOMMODATION FORM'!E26</f>
        <v>0</v>
      </c>
      <c r="F29" s="356"/>
      <c r="G29" s="317">
        <f>'ACCOMMODATION FORM'!G26</f>
        <v>0</v>
      </c>
      <c r="H29" s="318"/>
      <c r="I29" s="64" t="str">
        <f>'ACCOMMODATION FORM'!U26</f>
        <v/>
      </c>
      <c r="J29" s="140" t="str">
        <f>'ACCOMMODATION FORM'!V26</f>
        <v/>
      </c>
      <c r="K29" s="175" t="str">
        <f>'ACCOMMODATION FORM'!W26</f>
        <v/>
      </c>
      <c r="L29" s="176">
        <f>'ACCOMMODATION FORM'!X26</f>
        <v>0</v>
      </c>
      <c r="M29" s="177">
        <f>'ACCOMMODATION FORM'!AE26</f>
        <v>0</v>
      </c>
      <c r="N29" s="178">
        <f>SUM('ACCOMMODATION FORM'!AC26+'ACCOMMODATION FORM'!AD26)</f>
        <v>0</v>
      </c>
      <c r="O29" s="70" t="str">
        <f>'ACCOMMODATION FORM'!AB26</f>
        <v/>
      </c>
      <c r="P29" s="26"/>
      <c r="Q29" s="27"/>
      <c r="R29" s="26"/>
      <c r="S29" s="28"/>
    </row>
    <row r="30" spans="1:19" ht="24.95" customHeight="1" x14ac:dyDescent="0.25">
      <c r="A30" s="60"/>
      <c r="B30" s="63">
        <f t="shared" si="0"/>
        <v>14</v>
      </c>
      <c r="C30" s="321">
        <f>'ACCOMMODATION FORM'!C27</f>
        <v>0</v>
      </c>
      <c r="D30" s="322"/>
      <c r="E30" s="355">
        <f>'ACCOMMODATION FORM'!E27</f>
        <v>0</v>
      </c>
      <c r="F30" s="356"/>
      <c r="G30" s="317">
        <f>'ACCOMMODATION FORM'!G27</f>
        <v>0</v>
      </c>
      <c r="H30" s="318"/>
      <c r="I30" s="64" t="str">
        <f>'ACCOMMODATION FORM'!U27</f>
        <v/>
      </c>
      <c r="J30" s="140" t="str">
        <f>'ACCOMMODATION FORM'!V27</f>
        <v/>
      </c>
      <c r="K30" s="175" t="str">
        <f>'ACCOMMODATION FORM'!W27</f>
        <v/>
      </c>
      <c r="L30" s="176">
        <f>'ACCOMMODATION FORM'!X27</f>
        <v>0</v>
      </c>
      <c r="M30" s="177">
        <f>'ACCOMMODATION FORM'!AE27</f>
        <v>0</v>
      </c>
      <c r="N30" s="178">
        <f>SUM('ACCOMMODATION FORM'!AC27+'ACCOMMODATION FORM'!AD27)</f>
        <v>0</v>
      </c>
      <c r="O30" s="70" t="str">
        <f>'ACCOMMODATION FORM'!AB27</f>
        <v/>
      </c>
      <c r="P30" s="26"/>
      <c r="Q30" s="27"/>
      <c r="R30" s="26"/>
      <c r="S30" s="28"/>
    </row>
    <row r="31" spans="1:19" ht="24.95" customHeight="1" x14ac:dyDescent="0.25">
      <c r="A31" s="60"/>
      <c r="B31" s="63">
        <f t="shared" si="0"/>
        <v>15</v>
      </c>
      <c r="C31" s="321">
        <f>'ACCOMMODATION FORM'!C28</f>
        <v>0</v>
      </c>
      <c r="D31" s="322"/>
      <c r="E31" s="355">
        <f>'ACCOMMODATION FORM'!E28</f>
        <v>0</v>
      </c>
      <c r="F31" s="356"/>
      <c r="G31" s="317">
        <f>'ACCOMMODATION FORM'!G28</f>
        <v>0</v>
      </c>
      <c r="H31" s="318"/>
      <c r="I31" s="64" t="str">
        <f>'ACCOMMODATION FORM'!U28</f>
        <v/>
      </c>
      <c r="J31" s="140" t="str">
        <f>'ACCOMMODATION FORM'!V28</f>
        <v/>
      </c>
      <c r="K31" s="175" t="str">
        <f>'ACCOMMODATION FORM'!W28</f>
        <v/>
      </c>
      <c r="L31" s="176">
        <f>'ACCOMMODATION FORM'!X28</f>
        <v>0</v>
      </c>
      <c r="M31" s="177">
        <f>'ACCOMMODATION FORM'!AE28</f>
        <v>0</v>
      </c>
      <c r="N31" s="178">
        <f>SUM('ACCOMMODATION FORM'!AC28+'ACCOMMODATION FORM'!AD28)</f>
        <v>0</v>
      </c>
      <c r="O31" s="70" t="str">
        <f>'ACCOMMODATION FORM'!AB28</f>
        <v/>
      </c>
      <c r="P31" s="26"/>
      <c r="Q31" s="27"/>
      <c r="R31" s="26"/>
      <c r="S31" s="28"/>
    </row>
    <row r="32" spans="1:19" ht="24.95" customHeight="1" x14ac:dyDescent="0.25">
      <c r="A32" s="60"/>
      <c r="B32" s="63">
        <f t="shared" si="0"/>
        <v>16</v>
      </c>
      <c r="C32" s="321">
        <f>'ACCOMMODATION FORM'!C29</f>
        <v>0</v>
      </c>
      <c r="D32" s="322"/>
      <c r="E32" s="355">
        <f>'ACCOMMODATION FORM'!E29</f>
        <v>0</v>
      </c>
      <c r="F32" s="356"/>
      <c r="G32" s="317">
        <f>'ACCOMMODATION FORM'!G29</f>
        <v>0</v>
      </c>
      <c r="H32" s="318"/>
      <c r="I32" s="64" t="str">
        <f>'ACCOMMODATION FORM'!U29</f>
        <v/>
      </c>
      <c r="J32" s="140" t="str">
        <f>'ACCOMMODATION FORM'!V29</f>
        <v/>
      </c>
      <c r="K32" s="175" t="str">
        <f>'ACCOMMODATION FORM'!W29</f>
        <v/>
      </c>
      <c r="L32" s="176">
        <f>'ACCOMMODATION FORM'!X29</f>
        <v>0</v>
      </c>
      <c r="M32" s="177">
        <f>'ACCOMMODATION FORM'!AE29</f>
        <v>0</v>
      </c>
      <c r="N32" s="178">
        <f>SUM('ACCOMMODATION FORM'!AC29+'ACCOMMODATION FORM'!AD29)</f>
        <v>0</v>
      </c>
      <c r="O32" s="70" t="str">
        <f>'ACCOMMODATION FORM'!AB29</f>
        <v/>
      </c>
      <c r="P32" s="26"/>
      <c r="Q32" s="27"/>
      <c r="R32" s="26"/>
      <c r="S32" s="28"/>
    </row>
    <row r="33" spans="1:19" ht="24.95" customHeight="1" x14ac:dyDescent="0.25">
      <c r="A33" s="60"/>
      <c r="B33" s="63">
        <f t="shared" si="0"/>
        <v>17</v>
      </c>
      <c r="C33" s="321">
        <f>'ACCOMMODATION FORM'!C30</f>
        <v>0</v>
      </c>
      <c r="D33" s="322"/>
      <c r="E33" s="355">
        <f>'ACCOMMODATION FORM'!E30</f>
        <v>0</v>
      </c>
      <c r="F33" s="356"/>
      <c r="G33" s="317">
        <f>'ACCOMMODATION FORM'!G30</f>
        <v>0</v>
      </c>
      <c r="H33" s="318"/>
      <c r="I33" s="64" t="str">
        <f>'ACCOMMODATION FORM'!U30</f>
        <v/>
      </c>
      <c r="J33" s="140" t="str">
        <f>'ACCOMMODATION FORM'!V30</f>
        <v/>
      </c>
      <c r="K33" s="175" t="str">
        <f>'ACCOMMODATION FORM'!W30</f>
        <v/>
      </c>
      <c r="L33" s="176">
        <f>'ACCOMMODATION FORM'!X30</f>
        <v>0</v>
      </c>
      <c r="M33" s="177">
        <f>'ACCOMMODATION FORM'!AE30</f>
        <v>0</v>
      </c>
      <c r="N33" s="178">
        <f>SUM('ACCOMMODATION FORM'!AC30+'ACCOMMODATION FORM'!AD30)</f>
        <v>0</v>
      </c>
      <c r="O33" s="70" t="str">
        <f>'ACCOMMODATION FORM'!AB30</f>
        <v/>
      </c>
      <c r="P33" s="26"/>
      <c r="Q33" s="27"/>
      <c r="R33" s="26"/>
      <c r="S33" s="28"/>
    </row>
    <row r="34" spans="1:19" ht="24.95" customHeight="1" x14ac:dyDescent="0.25">
      <c r="A34" s="60"/>
      <c r="B34" s="63">
        <f t="shared" si="0"/>
        <v>18</v>
      </c>
      <c r="C34" s="321">
        <f>'ACCOMMODATION FORM'!C31</f>
        <v>0</v>
      </c>
      <c r="D34" s="322"/>
      <c r="E34" s="355">
        <f>'ACCOMMODATION FORM'!E31</f>
        <v>0</v>
      </c>
      <c r="F34" s="356"/>
      <c r="G34" s="317">
        <f>'ACCOMMODATION FORM'!G31</f>
        <v>0</v>
      </c>
      <c r="H34" s="318"/>
      <c r="I34" s="64" t="str">
        <f>'ACCOMMODATION FORM'!U31</f>
        <v/>
      </c>
      <c r="J34" s="140" t="str">
        <f>'ACCOMMODATION FORM'!V31</f>
        <v/>
      </c>
      <c r="K34" s="175" t="str">
        <f>'ACCOMMODATION FORM'!W31</f>
        <v/>
      </c>
      <c r="L34" s="176">
        <f>'ACCOMMODATION FORM'!X31</f>
        <v>0</v>
      </c>
      <c r="M34" s="177">
        <f>'ACCOMMODATION FORM'!AE31</f>
        <v>0</v>
      </c>
      <c r="N34" s="178">
        <f>SUM('ACCOMMODATION FORM'!AC31+'ACCOMMODATION FORM'!AD31)</f>
        <v>0</v>
      </c>
      <c r="O34" s="70" t="str">
        <f>'ACCOMMODATION FORM'!AB31</f>
        <v/>
      </c>
      <c r="P34" s="26"/>
      <c r="Q34" s="27"/>
      <c r="R34" s="26"/>
      <c r="S34" s="28"/>
    </row>
    <row r="35" spans="1:19" ht="24.95" customHeight="1" x14ac:dyDescent="0.25">
      <c r="A35" s="60"/>
      <c r="B35" s="63">
        <f t="shared" si="0"/>
        <v>19</v>
      </c>
      <c r="C35" s="321">
        <f>'ACCOMMODATION FORM'!C32</f>
        <v>0</v>
      </c>
      <c r="D35" s="322"/>
      <c r="E35" s="355">
        <f>'ACCOMMODATION FORM'!E32</f>
        <v>0</v>
      </c>
      <c r="F35" s="356"/>
      <c r="G35" s="317">
        <f>'ACCOMMODATION FORM'!G32</f>
        <v>0</v>
      </c>
      <c r="H35" s="318"/>
      <c r="I35" s="64" t="str">
        <f>'ACCOMMODATION FORM'!U32</f>
        <v/>
      </c>
      <c r="J35" s="140" t="str">
        <f>'ACCOMMODATION FORM'!V32</f>
        <v/>
      </c>
      <c r="K35" s="175" t="str">
        <f>'ACCOMMODATION FORM'!W32</f>
        <v/>
      </c>
      <c r="L35" s="176">
        <f>'ACCOMMODATION FORM'!X32</f>
        <v>0</v>
      </c>
      <c r="M35" s="177">
        <f>'ACCOMMODATION FORM'!AE32</f>
        <v>0</v>
      </c>
      <c r="N35" s="178">
        <f>SUM('ACCOMMODATION FORM'!AC32+'ACCOMMODATION FORM'!AD32)</f>
        <v>0</v>
      </c>
      <c r="O35" s="70" t="str">
        <f>'ACCOMMODATION FORM'!AB32</f>
        <v/>
      </c>
      <c r="P35" s="26"/>
      <c r="Q35" s="27"/>
      <c r="R35" s="26"/>
      <c r="S35" s="28"/>
    </row>
    <row r="36" spans="1:19" ht="24.95" customHeight="1" x14ac:dyDescent="0.25">
      <c r="A36" s="60"/>
      <c r="B36" s="63">
        <f t="shared" si="0"/>
        <v>20</v>
      </c>
      <c r="C36" s="321">
        <f>'ACCOMMODATION FORM'!C33</f>
        <v>0</v>
      </c>
      <c r="D36" s="322"/>
      <c r="E36" s="355">
        <f>'ACCOMMODATION FORM'!E33</f>
        <v>0</v>
      </c>
      <c r="F36" s="356"/>
      <c r="G36" s="317">
        <f>'ACCOMMODATION FORM'!G33</f>
        <v>0</v>
      </c>
      <c r="H36" s="318"/>
      <c r="I36" s="64" t="str">
        <f>'ACCOMMODATION FORM'!U33</f>
        <v/>
      </c>
      <c r="J36" s="140" t="str">
        <f>'ACCOMMODATION FORM'!V33</f>
        <v/>
      </c>
      <c r="K36" s="175" t="str">
        <f>'ACCOMMODATION FORM'!W33</f>
        <v/>
      </c>
      <c r="L36" s="176">
        <f>'ACCOMMODATION FORM'!X33</f>
        <v>0</v>
      </c>
      <c r="M36" s="177">
        <f>'ACCOMMODATION FORM'!AE33</f>
        <v>0</v>
      </c>
      <c r="N36" s="178">
        <f>SUM('ACCOMMODATION FORM'!AC33+'ACCOMMODATION FORM'!AD33)</f>
        <v>0</v>
      </c>
      <c r="O36" s="70" t="str">
        <f>'ACCOMMODATION FORM'!AB33</f>
        <v/>
      </c>
      <c r="P36" s="26"/>
      <c r="Q36" s="27"/>
      <c r="R36" s="26"/>
      <c r="S36" s="28"/>
    </row>
    <row r="37" spans="1:19" ht="24.95" customHeight="1" x14ac:dyDescent="0.25">
      <c r="A37" s="60"/>
      <c r="B37" s="63">
        <f t="shared" si="0"/>
        <v>21</v>
      </c>
      <c r="C37" s="321">
        <f>'ACCOMMODATION FORM'!C34</f>
        <v>0</v>
      </c>
      <c r="D37" s="322"/>
      <c r="E37" s="355">
        <f>'ACCOMMODATION FORM'!E34</f>
        <v>0</v>
      </c>
      <c r="F37" s="356"/>
      <c r="G37" s="317">
        <f>'ACCOMMODATION FORM'!G34</f>
        <v>0</v>
      </c>
      <c r="H37" s="318"/>
      <c r="I37" s="64" t="str">
        <f>'ACCOMMODATION FORM'!U34</f>
        <v/>
      </c>
      <c r="J37" s="140" t="str">
        <f>'ACCOMMODATION FORM'!V34</f>
        <v/>
      </c>
      <c r="K37" s="175" t="str">
        <f>'ACCOMMODATION FORM'!W34</f>
        <v/>
      </c>
      <c r="L37" s="176">
        <f>'ACCOMMODATION FORM'!X34</f>
        <v>0</v>
      </c>
      <c r="M37" s="177">
        <f>'ACCOMMODATION FORM'!AE34</f>
        <v>0</v>
      </c>
      <c r="N37" s="178">
        <f>SUM('ACCOMMODATION FORM'!AC34+'ACCOMMODATION FORM'!AD34)</f>
        <v>0</v>
      </c>
      <c r="O37" s="70" t="str">
        <f>'ACCOMMODATION FORM'!AB34</f>
        <v/>
      </c>
      <c r="P37" s="26"/>
      <c r="Q37" s="27"/>
      <c r="R37" s="26"/>
      <c r="S37" s="28"/>
    </row>
    <row r="38" spans="1:19" ht="24.95" customHeight="1" x14ac:dyDescent="0.25">
      <c r="A38" s="60"/>
      <c r="B38" s="63">
        <f t="shared" si="0"/>
        <v>22</v>
      </c>
      <c r="C38" s="321">
        <f>'ACCOMMODATION FORM'!C35</f>
        <v>0</v>
      </c>
      <c r="D38" s="322"/>
      <c r="E38" s="355">
        <f>'ACCOMMODATION FORM'!E35</f>
        <v>0</v>
      </c>
      <c r="F38" s="356"/>
      <c r="G38" s="317">
        <f>'ACCOMMODATION FORM'!G35</f>
        <v>0</v>
      </c>
      <c r="H38" s="318"/>
      <c r="I38" s="64" t="str">
        <f>'ACCOMMODATION FORM'!U35</f>
        <v/>
      </c>
      <c r="J38" s="140" t="str">
        <f>'ACCOMMODATION FORM'!V35</f>
        <v/>
      </c>
      <c r="K38" s="175" t="str">
        <f>'ACCOMMODATION FORM'!W35</f>
        <v/>
      </c>
      <c r="L38" s="176">
        <f>'ACCOMMODATION FORM'!X35</f>
        <v>0</v>
      </c>
      <c r="M38" s="177">
        <f>'ACCOMMODATION FORM'!AE35</f>
        <v>0</v>
      </c>
      <c r="N38" s="178">
        <f>SUM('ACCOMMODATION FORM'!AC35+'ACCOMMODATION FORM'!AD35)</f>
        <v>0</v>
      </c>
      <c r="O38" s="70" t="str">
        <f>'ACCOMMODATION FORM'!AB35</f>
        <v/>
      </c>
      <c r="P38" s="26"/>
      <c r="Q38" s="27"/>
      <c r="R38" s="26"/>
      <c r="S38" s="28"/>
    </row>
    <row r="39" spans="1:19" ht="24.95" customHeight="1" x14ac:dyDescent="0.25">
      <c r="A39" s="60"/>
      <c r="B39" s="63">
        <f t="shared" si="0"/>
        <v>23</v>
      </c>
      <c r="C39" s="321">
        <f>'ACCOMMODATION FORM'!C36</f>
        <v>0</v>
      </c>
      <c r="D39" s="322"/>
      <c r="E39" s="355">
        <f>'ACCOMMODATION FORM'!E36</f>
        <v>0</v>
      </c>
      <c r="F39" s="356"/>
      <c r="G39" s="317">
        <f>'ACCOMMODATION FORM'!G36</f>
        <v>0</v>
      </c>
      <c r="H39" s="318"/>
      <c r="I39" s="64" t="str">
        <f>'ACCOMMODATION FORM'!U36</f>
        <v/>
      </c>
      <c r="J39" s="140" t="str">
        <f>'ACCOMMODATION FORM'!V36</f>
        <v/>
      </c>
      <c r="K39" s="175" t="str">
        <f>'ACCOMMODATION FORM'!W36</f>
        <v/>
      </c>
      <c r="L39" s="176">
        <f>'ACCOMMODATION FORM'!X36</f>
        <v>0</v>
      </c>
      <c r="M39" s="177">
        <f>'ACCOMMODATION FORM'!AE36</f>
        <v>0</v>
      </c>
      <c r="N39" s="178">
        <f>SUM('ACCOMMODATION FORM'!AC36+'ACCOMMODATION FORM'!AD36)</f>
        <v>0</v>
      </c>
      <c r="O39" s="70" t="str">
        <f>'ACCOMMODATION FORM'!AB36</f>
        <v/>
      </c>
      <c r="P39" s="26"/>
      <c r="Q39" s="27"/>
      <c r="R39" s="26"/>
      <c r="S39" s="28"/>
    </row>
    <row r="40" spans="1:19" ht="24.95" customHeight="1" x14ac:dyDescent="0.25">
      <c r="A40" s="60"/>
      <c r="B40" s="63">
        <f t="shared" si="0"/>
        <v>24</v>
      </c>
      <c r="C40" s="321">
        <f>'ACCOMMODATION FORM'!C37</f>
        <v>0</v>
      </c>
      <c r="D40" s="322"/>
      <c r="E40" s="355">
        <f>'ACCOMMODATION FORM'!E37</f>
        <v>0</v>
      </c>
      <c r="F40" s="356"/>
      <c r="G40" s="317">
        <f>'ACCOMMODATION FORM'!G37</f>
        <v>0</v>
      </c>
      <c r="H40" s="318"/>
      <c r="I40" s="64" t="str">
        <f>'ACCOMMODATION FORM'!U37</f>
        <v/>
      </c>
      <c r="J40" s="140" t="str">
        <f>'ACCOMMODATION FORM'!V37</f>
        <v/>
      </c>
      <c r="K40" s="175" t="str">
        <f>'ACCOMMODATION FORM'!W37</f>
        <v/>
      </c>
      <c r="L40" s="176">
        <f>'ACCOMMODATION FORM'!X37</f>
        <v>0</v>
      </c>
      <c r="M40" s="177">
        <f>'ACCOMMODATION FORM'!AE37</f>
        <v>0</v>
      </c>
      <c r="N40" s="178">
        <f>SUM('ACCOMMODATION FORM'!AC37+'ACCOMMODATION FORM'!AD37)</f>
        <v>0</v>
      </c>
      <c r="O40" s="70" t="str">
        <f>'ACCOMMODATION FORM'!AB37</f>
        <v/>
      </c>
      <c r="R40" s="26"/>
      <c r="S40" s="28"/>
    </row>
    <row r="41" spans="1:19" ht="24.95" customHeight="1" thickBot="1" x14ac:dyDescent="0.3">
      <c r="A41" s="60"/>
      <c r="B41" s="65">
        <f t="shared" si="0"/>
        <v>25</v>
      </c>
      <c r="C41" s="321">
        <f>'ACCOMMODATION FORM'!C38</f>
        <v>0</v>
      </c>
      <c r="D41" s="322"/>
      <c r="E41" s="374">
        <f>'ACCOMMODATION FORM'!E38</f>
        <v>0</v>
      </c>
      <c r="F41" s="375"/>
      <c r="G41" s="370">
        <f>'ACCOMMODATION FORM'!G38</f>
        <v>0</v>
      </c>
      <c r="H41" s="371"/>
      <c r="I41" s="66" t="str">
        <f>'ACCOMMODATION FORM'!U38</f>
        <v/>
      </c>
      <c r="J41" s="141" t="str">
        <f>'ACCOMMODATION FORM'!V38</f>
        <v/>
      </c>
      <c r="K41" s="179" t="str">
        <f>'ACCOMMODATION FORM'!W38</f>
        <v/>
      </c>
      <c r="L41" s="176">
        <f>'ACCOMMODATION FORM'!X38</f>
        <v>0</v>
      </c>
      <c r="M41" s="180">
        <f>'ACCOMMODATION FORM'!AE38</f>
        <v>0</v>
      </c>
      <c r="N41" s="181">
        <f>SUM('ACCOMMODATION FORM'!AC38+'ACCOMMODATION FORM'!AD38)</f>
        <v>0</v>
      </c>
      <c r="O41" s="71" t="str">
        <f>'ACCOMMODATION FORM'!AB38</f>
        <v/>
      </c>
      <c r="S41" s="29"/>
    </row>
    <row r="42" spans="1:19" ht="30" customHeight="1" thickTop="1" thickBot="1" x14ac:dyDescent="0.3">
      <c r="A42" s="60"/>
      <c r="B42" s="129"/>
      <c r="C42" s="130"/>
      <c r="D42" s="131"/>
      <c r="E42" s="131"/>
      <c r="F42" s="130"/>
      <c r="G42" s="132"/>
      <c r="H42" s="132"/>
      <c r="I42" s="138"/>
      <c r="J42" s="138"/>
      <c r="K42" s="133"/>
      <c r="L42" s="354" t="s">
        <v>73</v>
      </c>
      <c r="M42" s="354"/>
      <c r="N42" s="354"/>
      <c r="O42" s="194">
        <f>SUM(O17:O41)</f>
        <v>0</v>
      </c>
      <c r="P42" s="29"/>
      <c r="Q42" s="29"/>
      <c r="R42" s="29"/>
      <c r="S42" s="29"/>
    </row>
    <row r="43" spans="1:19" ht="20.100000000000001" customHeight="1" thickTop="1" x14ac:dyDescent="0.35">
      <c r="A43" s="20"/>
      <c r="H43" s="30"/>
    </row>
    <row r="44" spans="1:19" ht="20.100000000000001" customHeight="1" x14ac:dyDescent="0.25">
      <c r="A44" s="20"/>
    </row>
    <row r="45" spans="1:19" ht="21" x14ac:dyDescent="0.35">
      <c r="H45" s="30"/>
    </row>
    <row r="47" spans="1:19" ht="21" x14ac:dyDescent="0.35">
      <c r="H47" s="30"/>
    </row>
  </sheetData>
  <sheetProtection algorithmName="SHA-512" hashValue="46CJrzbYSTDHGav50W9FyX3LcWwALnLSu/o0vX3CenHZmVvwomvrIoDmEnpUWjFahDh6qfxSYbiQXM1nXbs5+Q==" saltValue="sQKcekcVc8MnMpXSJjvZBw==" spinCount="100000" sheet="1" formatCells="0" formatColumns="0" formatRows="0" insertColumns="0" insertRows="0" insertHyperlinks="0" deleteColumns="0" deleteRows="0" sort="0" autoFilter="0" pivotTables="0"/>
  <mergeCells count="97">
    <mergeCell ref="M15:M16"/>
    <mergeCell ref="L8:O11"/>
    <mergeCell ref="E39:F39"/>
    <mergeCell ref="E40:F40"/>
    <mergeCell ref="C25:D25"/>
    <mergeCell ref="C21:D21"/>
    <mergeCell ref="C23:D23"/>
    <mergeCell ref="C29:D29"/>
    <mergeCell ref="C30:D30"/>
    <mergeCell ref="C27:D27"/>
    <mergeCell ref="C39:D39"/>
    <mergeCell ref="C36:D36"/>
    <mergeCell ref="C37:D37"/>
    <mergeCell ref="C38:D38"/>
    <mergeCell ref="C32:D32"/>
    <mergeCell ref="C33:D33"/>
    <mergeCell ref="C24:D24"/>
    <mergeCell ref="C22:D22"/>
    <mergeCell ref="C19:D19"/>
    <mergeCell ref="C20:D20"/>
    <mergeCell ref="C31:D31"/>
    <mergeCell ref="E27:F27"/>
    <mergeCell ref="E28:F28"/>
    <mergeCell ref="E29:F29"/>
    <mergeCell ref="E30:F30"/>
    <mergeCell ref="C41:D41"/>
    <mergeCell ref="E41:F41"/>
    <mergeCell ref="C34:D34"/>
    <mergeCell ref="C35:D35"/>
    <mergeCell ref="E22:F22"/>
    <mergeCell ref="E23:F23"/>
    <mergeCell ref="E24:F24"/>
    <mergeCell ref="E25:F25"/>
    <mergeCell ref="E26:F26"/>
    <mergeCell ref="E37:F37"/>
    <mergeCell ref="G37:H37"/>
    <mergeCell ref="G38:H38"/>
    <mergeCell ref="G39:H39"/>
    <mergeCell ref="G40:H40"/>
    <mergeCell ref="E38:F38"/>
    <mergeCell ref="C28:D28"/>
    <mergeCell ref="L42:N42"/>
    <mergeCell ref="E31:F31"/>
    <mergeCell ref="E32:F32"/>
    <mergeCell ref="E33:F33"/>
    <mergeCell ref="E34:F34"/>
    <mergeCell ref="E36:F36"/>
    <mergeCell ref="G41:H41"/>
    <mergeCell ref="G32:H32"/>
    <mergeCell ref="G33:H33"/>
    <mergeCell ref="G34:H34"/>
    <mergeCell ref="G35:H35"/>
    <mergeCell ref="G36:H36"/>
    <mergeCell ref="G31:H31"/>
    <mergeCell ref="C40:D40"/>
    <mergeCell ref="E35:F35"/>
    <mergeCell ref="B2:O2"/>
    <mergeCell ref="L12:N12"/>
    <mergeCell ref="L3:O5"/>
    <mergeCell ref="B6:O6"/>
    <mergeCell ref="B7:J7"/>
    <mergeCell ref="B8:J11"/>
    <mergeCell ref="B12:J12"/>
    <mergeCell ref="C26:D26"/>
    <mergeCell ref="G24:H24"/>
    <mergeCell ref="K15:K16"/>
    <mergeCell ref="L15:L16"/>
    <mergeCell ref="N15:N16"/>
    <mergeCell ref="I15:I16"/>
    <mergeCell ref="J15:J16"/>
    <mergeCell ref="C15:D16"/>
    <mergeCell ref="E15:F16"/>
    <mergeCell ref="G15:H16"/>
    <mergeCell ref="G25:H25"/>
    <mergeCell ref="G26:H26"/>
    <mergeCell ref="G17:H17"/>
    <mergeCell ref="G20:H20"/>
    <mergeCell ref="E17:F17"/>
    <mergeCell ref="E18:F18"/>
    <mergeCell ref="B3:F3"/>
    <mergeCell ref="B4:F4"/>
    <mergeCell ref="B5:G5"/>
    <mergeCell ref="G19:H19"/>
    <mergeCell ref="G21:H21"/>
    <mergeCell ref="G18:H18"/>
    <mergeCell ref="B15:B16"/>
    <mergeCell ref="E19:F19"/>
    <mergeCell ref="E20:F20"/>
    <mergeCell ref="E21:F21"/>
    <mergeCell ref="C17:D17"/>
    <mergeCell ref="C18:D18"/>
    <mergeCell ref="G27:H27"/>
    <mergeCell ref="G28:H28"/>
    <mergeCell ref="G29:H29"/>
    <mergeCell ref="G30:H30"/>
    <mergeCell ref="G22:H22"/>
    <mergeCell ref="G23:H23"/>
  </mergeCells>
  <phoneticPr fontId="11" type="noConversion"/>
  <dataValidations count="2"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" xr:uid="{00000000-0002-0000-0100-000002000000}">
      <formula1>"0,1"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8:D41 H17 D1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8"/>
  <sheetViews>
    <sheetView zoomScale="80" zoomScaleNormal="80" workbookViewId="0">
      <selection activeCell="B6" sqref="B6:P6"/>
    </sheetView>
  </sheetViews>
  <sheetFormatPr defaultColWidth="9.140625" defaultRowHeight="15" x14ac:dyDescent="0.25"/>
  <cols>
    <col min="1" max="1" width="3.5703125" style="11" customWidth="1"/>
    <col min="2" max="2" width="4.140625" style="11" customWidth="1"/>
    <col min="3" max="3" width="14.7109375" style="11" customWidth="1"/>
    <col min="4" max="8" width="12.7109375" style="11" customWidth="1"/>
    <col min="9" max="9" width="8.7109375" style="11" customWidth="1"/>
    <col min="10" max="10" width="14.7109375" style="11" customWidth="1"/>
    <col min="11" max="15" width="12.7109375" style="11" customWidth="1"/>
    <col min="16" max="17" width="8.7109375" style="11" customWidth="1"/>
    <col min="18" max="16384" width="9.140625" style="11"/>
  </cols>
  <sheetData>
    <row r="1" spans="2:17" ht="15.75" thickBot="1" x14ac:dyDescent="0.3"/>
    <row r="2" spans="2:17" ht="80.099999999999994" customHeight="1" thickTop="1" thickBot="1" x14ac:dyDescent="0.3">
      <c r="B2" s="329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1"/>
    </row>
    <row r="3" spans="2:17" ht="30" customHeight="1" thickTop="1" x14ac:dyDescent="0.4">
      <c r="B3" s="415" t="str">
        <f>'ACCOMMODATION FORM'!B3:F3</f>
        <v xml:space="preserve">RICCIONE EJU OTC </v>
      </c>
      <c r="C3" s="416"/>
      <c r="D3" s="416"/>
      <c r="E3" s="416"/>
      <c r="F3" s="416"/>
      <c r="G3" s="22"/>
      <c r="H3" s="22"/>
      <c r="I3" s="21"/>
      <c r="J3" s="21"/>
      <c r="K3" s="53"/>
      <c r="L3" s="396" t="s">
        <v>45</v>
      </c>
      <c r="M3" s="397"/>
      <c r="N3" s="397"/>
      <c r="O3" s="397"/>
      <c r="P3" s="398"/>
      <c r="Q3" s="10"/>
    </row>
    <row r="4" spans="2:17" ht="30" customHeight="1" x14ac:dyDescent="0.4">
      <c r="B4" s="415" t="str">
        <f>'ACCOMMODATION FORM'!B4</f>
        <v>12th - 16th  September 2022</v>
      </c>
      <c r="C4" s="416"/>
      <c r="D4" s="416"/>
      <c r="E4" s="416"/>
      <c r="F4" s="416"/>
      <c r="G4" s="22"/>
      <c r="H4" s="22"/>
      <c r="I4"/>
      <c r="J4" s="22"/>
      <c r="K4" s="53"/>
      <c r="L4" s="399"/>
      <c r="M4" s="400"/>
      <c r="N4" s="400"/>
      <c r="O4" s="400"/>
      <c r="P4" s="401"/>
      <c r="Q4" s="9"/>
    </row>
    <row r="5" spans="2:17" ht="30" customHeight="1" thickBot="1" x14ac:dyDescent="0.45">
      <c r="B5" s="415"/>
      <c r="C5" s="416"/>
      <c r="D5" s="416"/>
      <c r="E5" s="416"/>
      <c r="F5" s="416"/>
      <c r="G5" s="416"/>
      <c r="H5" s="54"/>
      <c r="I5" s="22"/>
      <c r="J5" s="22"/>
      <c r="K5" s="53"/>
      <c r="L5" s="402"/>
      <c r="M5" s="403"/>
      <c r="N5" s="403"/>
      <c r="O5" s="403"/>
      <c r="P5" s="404"/>
      <c r="Q5" s="10"/>
    </row>
    <row r="6" spans="2:17" ht="39.950000000000003" customHeight="1" thickTop="1" thickBot="1" x14ac:dyDescent="0.3">
      <c r="B6" s="405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7"/>
      <c r="Q6" s="10"/>
    </row>
    <row r="7" spans="2:17" ht="33" customHeight="1" thickTop="1" thickBot="1" x14ac:dyDescent="0.4">
      <c r="B7" s="417" t="str">
        <f>'ACCOMMODATION FORM'!B7:D7</f>
        <v>COUNTRY:</v>
      </c>
      <c r="C7" s="418"/>
      <c r="D7" s="418"/>
      <c r="E7" s="393">
        <f>'ACCOMMODATION FORM'!$E$7</f>
        <v>0</v>
      </c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5"/>
      <c r="Q7" s="10"/>
    </row>
    <row r="8" spans="2:17" ht="24.95" customHeight="1" thickTop="1" x14ac:dyDescent="0.25">
      <c r="B8" s="409" t="s">
        <v>28</v>
      </c>
      <c r="C8" s="410"/>
      <c r="D8" s="410"/>
      <c r="E8" s="380" t="s">
        <v>27</v>
      </c>
      <c r="F8" s="380"/>
      <c r="G8" s="380"/>
      <c r="H8" s="380"/>
      <c r="I8" s="380" t="s">
        <v>38</v>
      </c>
      <c r="J8" s="380"/>
      <c r="K8" s="419" t="s">
        <v>39</v>
      </c>
      <c r="L8" s="419"/>
      <c r="M8" s="419"/>
      <c r="N8" s="380" t="s">
        <v>40</v>
      </c>
      <c r="O8" s="380"/>
      <c r="P8" s="408"/>
      <c r="Q8" s="10"/>
    </row>
    <row r="9" spans="2:17" ht="24.95" customHeight="1" thickBot="1" x14ac:dyDescent="0.3">
      <c r="B9" s="411"/>
      <c r="C9" s="412"/>
      <c r="D9" s="412"/>
      <c r="E9" s="420"/>
      <c r="F9" s="420"/>
      <c r="G9" s="420"/>
      <c r="H9" s="420"/>
      <c r="I9" s="420"/>
      <c r="J9" s="420"/>
      <c r="K9" s="413"/>
      <c r="L9" s="413"/>
      <c r="M9" s="413"/>
      <c r="N9" s="413"/>
      <c r="O9" s="413"/>
      <c r="P9" s="414"/>
      <c r="Q9" s="10"/>
    </row>
    <row r="10" spans="2:17" ht="24.95" customHeight="1" thickTop="1" thickBot="1" x14ac:dyDescent="0.3">
      <c r="B10" s="55"/>
      <c r="C10" s="383" t="s">
        <v>35</v>
      </c>
      <c r="D10" s="384"/>
      <c r="E10" s="384"/>
      <c r="F10" s="384"/>
      <c r="G10" s="384"/>
      <c r="H10" s="384"/>
      <c r="I10" s="384"/>
      <c r="J10" s="383" t="s">
        <v>36</v>
      </c>
      <c r="K10" s="384"/>
      <c r="L10" s="384"/>
      <c r="M10" s="384"/>
      <c r="N10" s="384"/>
      <c r="O10" s="384"/>
      <c r="P10" s="385"/>
    </row>
    <row r="11" spans="2:17" ht="121.5" customHeight="1" thickTop="1" x14ac:dyDescent="0.25">
      <c r="B11" s="381" t="s">
        <v>1</v>
      </c>
      <c r="C11" s="33" t="s">
        <v>18</v>
      </c>
      <c r="D11" s="386" t="s">
        <v>3</v>
      </c>
      <c r="E11" s="386" t="s">
        <v>17</v>
      </c>
      <c r="F11" s="386" t="s">
        <v>13</v>
      </c>
      <c r="G11" s="386" t="s">
        <v>14</v>
      </c>
      <c r="H11" s="386" t="s">
        <v>34</v>
      </c>
      <c r="I11" s="391" t="s">
        <v>15</v>
      </c>
      <c r="J11" s="37" t="s">
        <v>20</v>
      </c>
      <c r="K11" s="386" t="s">
        <v>4</v>
      </c>
      <c r="L11" s="386" t="s">
        <v>19</v>
      </c>
      <c r="M11" s="386" t="s">
        <v>14</v>
      </c>
      <c r="N11" s="386" t="s">
        <v>24</v>
      </c>
      <c r="O11" s="386" t="s">
        <v>34</v>
      </c>
      <c r="P11" s="388" t="s">
        <v>16</v>
      </c>
    </row>
    <row r="12" spans="2:17" ht="24.95" customHeight="1" x14ac:dyDescent="0.25">
      <c r="B12" s="382"/>
      <c r="C12" s="34" t="s">
        <v>22</v>
      </c>
      <c r="D12" s="387"/>
      <c r="E12" s="390"/>
      <c r="F12" s="390"/>
      <c r="G12" s="390"/>
      <c r="H12" s="390"/>
      <c r="I12" s="392"/>
      <c r="J12" s="34" t="s">
        <v>21</v>
      </c>
      <c r="K12" s="390"/>
      <c r="L12" s="390"/>
      <c r="M12" s="390"/>
      <c r="N12" s="390"/>
      <c r="O12" s="390"/>
      <c r="P12" s="389"/>
    </row>
    <row r="13" spans="2:17" ht="24.95" customHeight="1" x14ac:dyDescent="0.25">
      <c r="B13" s="35">
        <v>1</v>
      </c>
      <c r="C13" s="41"/>
      <c r="D13" s="42"/>
      <c r="E13" s="42"/>
      <c r="F13" s="42"/>
      <c r="G13" s="43"/>
      <c r="H13" s="43"/>
      <c r="I13" s="44"/>
      <c r="J13" s="41"/>
      <c r="K13" s="43"/>
      <c r="L13" s="75"/>
      <c r="M13" s="43"/>
      <c r="N13" s="43"/>
      <c r="O13" s="43"/>
      <c r="P13" s="72"/>
    </row>
    <row r="14" spans="2:17" ht="24.95" customHeight="1" x14ac:dyDescent="0.25">
      <c r="B14" s="35">
        <f>B13+1</f>
        <v>2</v>
      </c>
      <c r="C14" s="41"/>
      <c r="D14" s="42"/>
      <c r="E14" s="42"/>
      <c r="F14" s="42"/>
      <c r="G14" s="43"/>
      <c r="H14" s="43"/>
      <c r="I14" s="44"/>
      <c r="J14" s="41"/>
      <c r="K14" s="43"/>
      <c r="L14" s="42"/>
      <c r="M14" s="43"/>
      <c r="N14" s="43"/>
      <c r="O14" s="43"/>
      <c r="P14" s="72"/>
    </row>
    <row r="15" spans="2:17" ht="24.95" customHeight="1" x14ac:dyDescent="0.25">
      <c r="B15" s="36">
        <v>3</v>
      </c>
      <c r="C15" s="45"/>
      <c r="D15" s="46"/>
      <c r="E15" s="46"/>
      <c r="F15" s="46"/>
      <c r="G15" s="47"/>
      <c r="H15" s="47"/>
      <c r="I15" s="48"/>
      <c r="J15" s="45"/>
      <c r="K15" s="47"/>
      <c r="L15" s="42"/>
      <c r="M15" s="47"/>
      <c r="N15" s="47"/>
      <c r="O15" s="47"/>
      <c r="P15" s="73"/>
    </row>
    <row r="16" spans="2:17" ht="24.95" customHeight="1" x14ac:dyDescent="0.25">
      <c r="B16" s="36">
        <v>4</v>
      </c>
      <c r="C16" s="45"/>
      <c r="D16" s="46"/>
      <c r="E16" s="46"/>
      <c r="F16" s="46"/>
      <c r="G16" s="47"/>
      <c r="H16" s="47"/>
      <c r="I16" s="48"/>
      <c r="J16" s="45"/>
      <c r="K16" s="47"/>
      <c r="L16" s="42"/>
      <c r="M16" s="47"/>
      <c r="N16" s="47"/>
      <c r="O16" s="47"/>
      <c r="P16" s="73"/>
    </row>
    <row r="17" spans="2:16" ht="24.95" customHeight="1" thickBot="1" x14ac:dyDescent="0.3">
      <c r="B17" s="38">
        <v>5</v>
      </c>
      <c r="C17" s="49"/>
      <c r="D17" s="50"/>
      <c r="E17" s="50"/>
      <c r="F17" s="50"/>
      <c r="G17" s="51"/>
      <c r="H17" s="51"/>
      <c r="I17" s="52"/>
      <c r="J17" s="49"/>
      <c r="K17" s="51"/>
      <c r="L17" s="50"/>
      <c r="M17" s="51"/>
      <c r="N17" s="51"/>
      <c r="O17" s="51"/>
      <c r="P17" s="74"/>
    </row>
    <row r="18" spans="2:16" ht="15.75" thickTop="1" x14ac:dyDescent="0.25"/>
  </sheetData>
  <sheetProtection algorithmName="SHA-512" hashValue="W9tpnPph/SgVcjtjZRjKR5+oc+BO9gjiTCnKxTUraaU3GIZY6MJGDnQMQdMaOuZAFEyhxQzbC2fG5732PPFhEA==" saltValue="3lGQ3jRl+/rAsS8c1fduWA==" spinCount="100000" sheet="1" objects="1" scenarios="1"/>
  <mergeCells count="32">
    <mergeCell ref="E7:P7"/>
    <mergeCell ref="B2:P2"/>
    <mergeCell ref="L3:P5"/>
    <mergeCell ref="B6:P6"/>
    <mergeCell ref="N8:P8"/>
    <mergeCell ref="B8:D9"/>
    <mergeCell ref="N9:P9"/>
    <mergeCell ref="B3:F3"/>
    <mergeCell ref="B4:F4"/>
    <mergeCell ref="B5:G5"/>
    <mergeCell ref="B7:D7"/>
    <mergeCell ref="E8:H8"/>
    <mergeCell ref="K8:M8"/>
    <mergeCell ref="K9:M9"/>
    <mergeCell ref="I9:J9"/>
    <mergeCell ref="E9:H9"/>
    <mergeCell ref="I8:J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</mergeCells>
  <dataValidations count="1">
    <dataValidation type="list" allowBlank="1" showInputMessage="1" showErrorMessage="1" sqref="J13:J17 C13:C17" xr:uid="{00000000-0002-0000-0200-000000000000}">
      <formula1>"PLANE,TRAIN,CAR"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ACCOMMODATION FORM</vt:lpstr>
      <vt:lpstr>Prezzo per categoria</vt:lpstr>
      <vt:lpstr>PRE-INVOICE  </vt:lpstr>
      <vt:lpstr>TRAVEL FORM</vt:lpstr>
      <vt:lpstr>'ACCOMMODATION FORM'!Area_stampa</vt:lpstr>
      <vt:lpstr>'PRE-INVOICE  '!Area_stampa</vt:lpstr>
      <vt:lpstr>'TRAVEL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2022-08-04T13:25:43Z</cp:lastPrinted>
  <dcterms:created xsi:type="dcterms:W3CDTF">2018-07-27T11:03:53Z</dcterms:created>
  <dcterms:modified xsi:type="dcterms:W3CDTF">2022-08-09T09:54:36Z</dcterms:modified>
</cp:coreProperties>
</file>