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sim.minkevich\Desktop\ldf\"/>
    </mc:Choice>
  </mc:AlternateContent>
  <xr:revisionPtr revIDLastSave="0" documentId="13_ncr:1_{F9C2727F-39F1-45AA-B9A0-D4C0E4847A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s" sheetId="2" r:id="rId1"/>
    <sheet name="invoice" sheetId="1" r:id="rId2"/>
    <sheet name="config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35" i="1"/>
  <c r="E36" i="1"/>
  <c r="E37" i="1"/>
  <c r="E34" i="1"/>
  <c r="B35" i="1"/>
  <c r="C35" i="1"/>
  <c r="B36" i="1"/>
  <c r="C36" i="1"/>
  <c r="B37" i="1"/>
  <c r="C37" i="1"/>
  <c r="C34" i="1"/>
  <c r="B14" i="1"/>
  <c r="B34" i="1"/>
  <c r="H41" i="2" l="1"/>
  <c r="H30" i="1" s="1"/>
  <c r="F37" i="2"/>
  <c r="F38" i="2"/>
  <c r="F36" i="1" s="1"/>
  <c r="F39" i="2"/>
  <c r="F37" i="1" s="1"/>
  <c r="H30" i="2"/>
  <c r="H27" i="1" s="1"/>
  <c r="H31" i="2"/>
  <c r="H28" i="1" s="1"/>
  <c r="E28" i="1"/>
  <c r="F28" i="1"/>
  <c r="E24" i="1"/>
  <c r="E25" i="1"/>
  <c r="E26" i="1"/>
  <c r="E27" i="1"/>
  <c r="C10" i="1"/>
  <c r="C9" i="1" s="1"/>
  <c r="H27" i="2"/>
  <c r="F36" i="2"/>
  <c r="H36" i="2" l="1"/>
  <c r="H34" i="1" s="1"/>
  <c r="A34" i="1" s="1"/>
  <c r="F34" i="1"/>
  <c r="H37" i="2"/>
  <c r="H35" i="1" s="1"/>
  <c r="A35" i="1" s="1"/>
  <c r="F35" i="1"/>
  <c r="H39" i="2"/>
  <c r="H37" i="1" s="1"/>
  <c r="A37" i="1" s="1"/>
  <c r="H38" i="2"/>
  <c r="H36" i="1" s="1"/>
  <c r="A36" i="1" s="1"/>
  <c r="H38" i="1" l="1"/>
  <c r="H40" i="2"/>
  <c r="D24" i="2" l="1"/>
  <c r="D39" i="2"/>
  <c r="D37" i="1" s="1"/>
  <c r="D38" i="2"/>
  <c r="D36" i="1" s="1"/>
  <c r="D37" i="2"/>
  <c r="D35" i="1" s="1"/>
  <c r="D36" i="2"/>
  <c r="D34" i="1" s="1"/>
  <c r="F9" i="1" l="1"/>
  <c r="H43" i="2"/>
  <c r="F25" i="1"/>
  <c r="F26" i="1"/>
  <c r="F27" i="1"/>
  <c r="F24" i="1"/>
  <c r="B15" i="1"/>
  <c r="C15" i="1"/>
  <c r="E15" i="1"/>
  <c r="B16" i="1"/>
  <c r="C16" i="1"/>
  <c r="E16" i="1"/>
  <c r="B17" i="1"/>
  <c r="C17" i="1"/>
  <c r="E17" i="1"/>
  <c r="B18" i="1"/>
  <c r="C18" i="1"/>
  <c r="B19" i="1"/>
  <c r="C19" i="1"/>
  <c r="E19" i="1"/>
  <c r="B20" i="1"/>
  <c r="C20" i="1"/>
  <c r="E20" i="1"/>
  <c r="B21" i="1"/>
  <c r="C21" i="1"/>
  <c r="E21" i="1"/>
  <c r="E14" i="1"/>
  <c r="C14" i="1"/>
  <c r="D22" i="2"/>
  <c r="D19" i="1" s="1"/>
  <c r="D23" i="2"/>
  <c r="D20" i="1" s="1"/>
  <c r="D21" i="1"/>
  <c r="D21" i="2"/>
  <c r="D18" i="1" s="1"/>
  <c r="D20" i="2"/>
  <c r="D17" i="1" s="1"/>
  <c r="D18" i="2"/>
  <c r="D15" i="1" s="1"/>
  <c r="D19" i="2"/>
  <c r="D16" i="1" s="1"/>
  <c r="D17" i="2"/>
  <c r="D14" i="1" s="1"/>
  <c r="H42" i="2"/>
  <c r="H39" i="1" s="1"/>
  <c r="H28" i="2"/>
  <c r="H29" i="2"/>
  <c r="H26" i="1" s="1"/>
  <c r="H25" i="1" l="1"/>
  <c r="H32" i="2"/>
  <c r="H40" i="1"/>
  <c r="H24" i="1"/>
  <c r="F24" i="2"/>
  <c r="H24" i="2" s="1"/>
  <c r="F18" i="2"/>
  <c r="F19" i="2"/>
  <c r="F20" i="2"/>
  <c r="F21" i="2"/>
  <c r="F22" i="2"/>
  <c r="F23" i="2"/>
  <c r="F17" i="2"/>
  <c r="H17" i="2" s="1"/>
  <c r="H29" i="1" l="1"/>
  <c r="H19" i="2"/>
  <c r="H16" i="1" s="1"/>
  <c r="A16" i="1" s="1"/>
  <c r="F16" i="1"/>
  <c r="H23" i="2"/>
  <c r="H20" i="1" s="1"/>
  <c r="A20" i="1" s="1"/>
  <c r="F20" i="1"/>
  <c r="H22" i="2"/>
  <c r="H19" i="1" s="1"/>
  <c r="A19" i="1" s="1"/>
  <c r="F19" i="1"/>
  <c r="H20" i="2"/>
  <c r="H17" i="1" s="1"/>
  <c r="A17" i="1" s="1"/>
  <c r="F17" i="1"/>
  <c r="H18" i="2"/>
  <c r="H15" i="1" s="1"/>
  <c r="A15" i="1" s="1"/>
  <c r="F15" i="1"/>
  <c r="H21" i="1"/>
  <c r="A21" i="1" s="1"/>
  <c r="F21" i="1"/>
  <c r="H21" i="2"/>
  <c r="H18" i="1" s="1"/>
  <c r="A18" i="1" s="1"/>
  <c r="F18" i="1"/>
  <c r="H14" i="1"/>
  <c r="F14" i="1"/>
  <c r="H25" i="2" l="1"/>
  <c r="H44" i="2" s="1"/>
  <c r="H22" i="1"/>
  <c r="A14" i="1"/>
  <c r="H41" i="1" l="1"/>
  <c r="H44" i="1" s="1"/>
  <c r="C46" i="1" l="1"/>
</calcChain>
</file>

<file path=xl/sharedStrings.xml><?xml version="1.0" encoding="utf-8"?>
<sst xmlns="http://schemas.openxmlformats.org/spreadsheetml/2006/main" count="572" uniqueCount="511">
  <si>
    <r>
      <rPr>
        <sz val="7"/>
        <rFont val="Arial"/>
        <family val="2"/>
      </rPr>
      <t>Arrival date</t>
    </r>
  </si>
  <si>
    <r>
      <rPr>
        <sz val="7"/>
        <rFont val="Arial"/>
        <family val="2"/>
      </rPr>
      <t>Departure date</t>
    </r>
  </si>
  <si>
    <r>
      <rPr>
        <sz val="8.5"/>
        <rFont val="Arial"/>
        <family val="2"/>
      </rPr>
      <t>signature</t>
    </r>
  </si>
  <si>
    <r>
      <rPr>
        <b/>
        <sz val="17"/>
        <rFont val="Tahoma"/>
        <family val="2"/>
      </rPr>
      <t>FORMS</t>
    </r>
  </si>
  <si>
    <r>
      <rPr>
        <b/>
        <sz val="20"/>
        <color rgb="FFFF0000"/>
        <rFont val="Cambria"/>
        <family val="1"/>
      </rPr>
      <t>IMPORTANT: FILL UP THE GREY CELLS</t>
    </r>
  </si>
  <si>
    <r>
      <rPr>
        <b/>
        <sz val="10"/>
        <color rgb="FF1F487C"/>
        <rFont val="Cambria"/>
        <family val="1"/>
      </rPr>
      <t>COUNTRY</t>
    </r>
  </si>
  <si>
    <r>
      <rPr>
        <b/>
        <sz val="10"/>
        <color rgb="FF1F487C"/>
        <rFont val="Cambria"/>
        <family val="1"/>
      </rPr>
      <t>ARRIVAL</t>
    </r>
  </si>
  <si>
    <r>
      <rPr>
        <b/>
        <sz val="10"/>
        <color rgb="FF1F487C"/>
        <rFont val="Cambria"/>
        <family val="1"/>
      </rPr>
      <t>DEPARTURE</t>
    </r>
  </si>
  <si>
    <r>
      <rPr>
        <sz val="7"/>
        <rFont val="Arial"/>
        <family val="2"/>
      </rPr>
      <t>Arrival time</t>
    </r>
  </si>
  <si>
    <r>
      <rPr>
        <sz val="7"/>
        <rFont val="Arial"/>
        <family val="2"/>
      </rPr>
      <t>Flight no.</t>
    </r>
  </si>
  <si>
    <r>
      <rPr>
        <sz val="7"/>
        <rFont val="Arial"/>
        <family val="2"/>
      </rPr>
      <t>No. Of persons</t>
    </r>
  </si>
  <si>
    <r>
      <rPr>
        <sz val="7"/>
        <rFont val="Arial"/>
        <family val="2"/>
      </rPr>
      <t>Departure time</t>
    </r>
  </si>
  <si>
    <r>
      <rPr>
        <sz val="7"/>
        <rFont val="Arial"/>
        <family val="2"/>
      </rPr>
      <t>Hour</t>
    </r>
  </si>
  <si>
    <r>
      <rPr>
        <sz val="7.5"/>
        <rFont val="Calibri"/>
        <family val="2"/>
      </rPr>
      <t>Minute</t>
    </r>
  </si>
  <si>
    <t>Date</t>
  </si>
  <si>
    <t>ACCOMMODATION TOURNAMENT</t>
  </si>
  <si>
    <t>HOTEL</t>
  </si>
  <si>
    <t>Arrival date</t>
  </si>
  <si>
    <t>Departure date</t>
  </si>
  <si>
    <t>Number / rooms</t>
  </si>
  <si>
    <t>Number / persons</t>
  </si>
  <si>
    <t>Nights</t>
  </si>
  <si>
    <t>PP/night</t>
  </si>
  <si>
    <t>TOTAL €</t>
  </si>
  <si>
    <t>Single</t>
  </si>
  <si>
    <t>Double</t>
  </si>
  <si>
    <t>ACCOMMODATION TOURNAMENT TOTAL</t>
  </si>
  <si>
    <r>
      <rPr>
        <b/>
        <sz val="10"/>
        <color rgb="FFFFFFFF"/>
        <rFont val="Calibri"/>
        <family val="2"/>
        <scheme val="minor"/>
      </rPr>
      <t>MEALS</t>
    </r>
  </si>
  <si>
    <r>
      <rPr>
        <sz val="7"/>
        <color rgb="FFFFFFFF"/>
        <rFont val="Calibri"/>
        <family val="2"/>
        <scheme val="minor"/>
      </rPr>
      <t>TOTAL €</t>
    </r>
  </si>
  <si>
    <r>
      <rPr>
        <b/>
        <sz val="10"/>
        <color rgb="FFFFFFFF"/>
        <rFont val="Calibri"/>
        <family val="2"/>
        <scheme val="minor"/>
      </rPr>
      <t>Thursday</t>
    </r>
  </si>
  <si>
    <t>Friday</t>
  </si>
  <si>
    <t>Saturday</t>
  </si>
  <si>
    <t>Sunday</t>
  </si>
  <si>
    <r>
      <rPr>
        <b/>
        <sz val="10"/>
        <color rgb="FFFFFFFF"/>
        <rFont val="Calibri"/>
        <family val="2"/>
        <scheme val="minor"/>
      </rPr>
      <t>TOURNAMENT MEALS TOTAL</t>
    </r>
  </si>
  <si>
    <r>
      <rPr>
        <b/>
        <sz val="10"/>
        <color rgb="FFFFFFFF"/>
        <rFont val="Calibri"/>
        <family val="2"/>
        <scheme val="minor"/>
      </rPr>
      <t>No. of competitors</t>
    </r>
  </si>
  <si>
    <r>
      <rPr>
        <b/>
        <sz val="17"/>
        <color rgb="FFFFFFFF"/>
        <rFont val="Calibri"/>
        <family val="2"/>
        <scheme val="minor"/>
      </rPr>
      <t>TOTAL</t>
    </r>
  </si>
  <si>
    <t>Antigen tests (TOURNAMENT)</t>
  </si>
  <si>
    <t>EJU FEE</t>
  </si>
  <si>
    <t>Hours</t>
  </si>
  <si>
    <t>Minutes</t>
  </si>
  <si>
    <t>00</t>
  </si>
  <si>
    <t>55</t>
  </si>
  <si>
    <t>05</t>
  </si>
  <si>
    <t>15</t>
  </si>
  <si>
    <t>20</t>
  </si>
  <si>
    <t>25</t>
  </si>
  <si>
    <t>30</t>
  </si>
  <si>
    <t>35</t>
  </si>
  <si>
    <t>40</t>
  </si>
  <si>
    <t>45</t>
  </si>
  <si>
    <t>50</t>
  </si>
  <si>
    <t>Bank:</t>
  </si>
  <si>
    <t>IBAN :</t>
  </si>
  <si>
    <t>SWIFT:</t>
  </si>
  <si>
    <t>INVOICE no.:</t>
  </si>
  <si>
    <t>Date:</t>
  </si>
  <si>
    <t>To:</t>
  </si>
  <si>
    <t>MEALS</t>
  </si>
  <si>
    <t>Thursday</t>
  </si>
  <si>
    <t>TOURNAMENT MEALS TOTAL</t>
  </si>
  <si>
    <t>EJU Fee</t>
  </si>
  <si>
    <t>PCR exit tests</t>
  </si>
  <si>
    <t>TOTAL</t>
  </si>
  <si>
    <t>BANK TRANSFER</t>
  </si>
  <si>
    <t>REFUND</t>
  </si>
  <si>
    <t>PAID IN CASH</t>
  </si>
  <si>
    <t>Antigen tests</t>
  </si>
  <si>
    <t>Lunch</t>
  </si>
  <si>
    <t>Dinner</t>
  </si>
  <si>
    <t>Monday</t>
  </si>
  <si>
    <t>Price lounch</t>
  </si>
  <si>
    <t>Price dinner</t>
  </si>
  <si>
    <t>IJF</t>
  </si>
  <si>
    <t>Afganistan Judo Federation</t>
  </si>
  <si>
    <t xml:space="preserve">	Albanian Judo Federation</t>
  </si>
  <si>
    <t>Algerian Judo Federation</t>
  </si>
  <si>
    <t>American Samoa Judo Association</t>
  </si>
  <si>
    <t xml:space="preserve">	Federacio Andorran de Judo i Jujitsu</t>
  </si>
  <si>
    <t xml:space="preserve">	Federacao Angolana de Judo</t>
  </si>
  <si>
    <t>Confederacion Argentina de Judo</t>
  </si>
  <si>
    <t xml:space="preserve">	Armenia Judo Federation</t>
  </si>
  <si>
    <t>Aruba Judo Association (suspended)</t>
  </si>
  <si>
    <t xml:space="preserve">	Judo Federation of Australia</t>
  </si>
  <si>
    <t>Austrian Judo Federation</t>
  </si>
  <si>
    <t xml:space="preserve">	Azerbaijan Judo Federation</t>
  </si>
  <si>
    <t>Bahamas Judo Federation</t>
  </si>
  <si>
    <t xml:space="preserve">	Judo Federation Bahrain</t>
  </si>
  <si>
    <t>Bangladesh Judo federation</t>
  </si>
  <si>
    <t xml:space="preserve">	Barbados Judo Association</t>
  </si>
  <si>
    <t>Belarusian Judo Federation</t>
  </si>
  <si>
    <t>Belgian Judo Federation</t>
  </si>
  <si>
    <t>Judo Belize Federation</t>
  </si>
  <si>
    <t>Federation Beninoise de Judo</t>
  </si>
  <si>
    <t>Bhutan Judo Association</t>
  </si>
  <si>
    <t>Bolivian Judo Federation</t>
  </si>
  <si>
    <t xml:space="preserve">	Judo Federation of Bosnia and Herzegovina</t>
  </si>
  <si>
    <t>Botswana Judo Federation</t>
  </si>
  <si>
    <t>Confederação Brasileira de Judô</t>
  </si>
  <si>
    <t xml:space="preserve">	Brunei</t>
  </si>
  <si>
    <t xml:space="preserve">	Bulgarian Judo Federation</t>
  </si>
  <si>
    <t xml:space="preserve">	Federation Burkinabe de Judo</t>
  </si>
  <si>
    <t>Federation Burundaise de Judo</t>
  </si>
  <si>
    <t xml:space="preserve">	Cambodian Judo Federation</t>
  </si>
  <si>
    <t>Federation Camerounaise de Judo</t>
  </si>
  <si>
    <t xml:space="preserve">	Judo Canada</t>
  </si>
  <si>
    <t>Associação Regional de Judo de Santiago Sul</t>
  </si>
  <si>
    <t xml:space="preserve">	Cayman Islands Judo Federation</t>
  </si>
  <si>
    <t xml:space="preserve">	Fédération Centrafricaine de Judo</t>
  </si>
  <si>
    <t xml:space="preserve">	Fédération Tchadienne de Judo</t>
  </si>
  <si>
    <t xml:space="preserve">	Federacion de Judo de Chile</t>
  </si>
  <si>
    <t>Chinese Taipei Judo Federation</t>
  </si>
  <si>
    <t xml:space="preserve">	Federacion Colombiana de Judo</t>
  </si>
  <si>
    <t>Federation Comorienne de Judo et Disciplines Assimilées</t>
  </si>
  <si>
    <t>Fédération de la République du Congo de Judo</t>
  </si>
  <si>
    <t>Cook Islands Judo Association</t>
  </si>
  <si>
    <t>Federacion Costarricense de Judo</t>
  </si>
  <si>
    <t>Fédération Ivoirienne de Judo</t>
  </si>
  <si>
    <t>Croatian Judo Federation</t>
  </si>
  <si>
    <t xml:space="preserve">	Federacion Cubana de Judo</t>
  </si>
  <si>
    <t xml:space="preserve">	Curacao Judo Federation</t>
  </si>
  <si>
    <t>Cyprus Judo Federation</t>
  </si>
  <si>
    <t>Czech Judo Federation</t>
  </si>
  <si>
    <t xml:space="preserve">	DPR Korea Judo Association</t>
  </si>
  <si>
    <t>Federation Congolaise de Judo</t>
  </si>
  <si>
    <t>Danish Judo Federation</t>
  </si>
  <si>
    <t>Federation Djiboutienne de Judo &amp; Disciplines Associees</t>
  </si>
  <si>
    <t>Dominican Republic Judo Federation</t>
  </si>
  <si>
    <t>Federacion Ecuatoriana de Judo</t>
  </si>
  <si>
    <t>Egyptian Judo, Aikido, and Sumo Federation</t>
  </si>
  <si>
    <t xml:space="preserve">	Salvadorian Judo Federation</t>
  </si>
  <si>
    <t xml:space="preserve">	Federacion Ecuatoguinéenne de Judo</t>
  </si>
  <si>
    <t>Estonian Judo Association</t>
  </si>
  <si>
    <t>Eswatini Judo Federation</t>
  </si>
  <si>
    <t xml:space="preserve">	Judo &amp; Ju-Jitsu Association (EJJA) (ETH)</t>
  </si>
  <si>
    <t xml:space="preserve">	Judo Faroe Islands</t>
  </si>
  <si>
    <t xml:space="preserve">	FIJI Judo Association</t>
  </si>
  <si>
    <t xml:space="preserve">	Finnish Judo Association</t>
  </si>
  <si>
    <t xml:space="preserve">	Federation Francaise de Judo</t>
  </si>
  <si>
    <t xml:space="preserve">	Fédération Polynésienne de Judo</t>
  </si>
  <si>
    <t>Fédération Gabonaise de Judo</t>
  </si>
  <si>
    <t>Gambia Judo Federation</t>
  </si>
  <si>
    <t>Georgian Judo Federation</t>
  </si>
  <si>
    <t>British Judo Association</t>
  </si>
  <si>
    <t>Hellenic Judo Federation</t>
  </si>
  <si>
    <t>Guadeloupe</t>
  </si>
  <si>
    <t>Guam Judo Association</t>
  </si>
  <si>
    <t>Federación Deportiva Nacional de Judo de Guatemala</t>
  </si>
  <si>
    <t xml:space="preserve">	Federation Guinéenne de Judo</t>
  </si>
  <si>
    <t>Fédération Bissau Guinéenne de Judo</t>
  </si>
  <si>
    <t>Guyana Judo Association</t>
  </si>
  <si>
    <t xml:space="preserve">	Federation Haitienne de Judo</t>
  </si>
  <si>
    <t>Federaciona Nacional Hondureña de Judo</t>
  </si>
  <si>
    <t xml:space="preserve">	The Judo Association of Hong Kong, China</t>
  </si>
  <si>
    <t xml:space="preserve">	Hungarian Judo Association</t>
  </si>
  <si>
    <t xml:space="preserve">	Judo Federation of Iceland</t>
  </si>
  <si>
    <t xml:space="preserve">	Judo Federation of India</t>
  </si>
  <si>
    <t xml:space="preserve">	Indonesia Judo Federation</t>
  </si>
  <si>
    <t xml:space="preserve">	Iraqi Judo Federation</t>
  </si>
  <si>
    <t xml:space="preserve">	Irish Judo Association</t>
  </si>
  <si>
    <t xml:space="preserve">	Iran Judo Federation (suspended)</t>
  </si>
  <si>
    <t>Israel Judo Association</t>
  </si>
  <si>
    <t>Federazione Italiana Judo Lotta Karate Arti Marziali</t>
  </si>
  <si>
    <t xml:space="preserve">	Jamaica Judo Federation</t>
  </si>
  <si>
    <t xml:space="preserve">	All Japan Judo Federation</t>
  </si>
  <si>
    <t xml:space="preserve">	Jordan Judo Federation</t>
  </si>
  <si>
    <t>Kazakhstan Judo Federation</t>
  </si>
  <si>
    <t>Kenya Judo Federation</t>
  </si>
  <si>
    <t>Kiribati Judo Federation</t>
  </si>
  <si>
    <t>Kosova Judo Federation</t>
  </si>
  <si>
    <t xml:space="preserve">	Kuwait Judo Federation</t>
  </si>
  <si>
    <t>National Judo Federation of Kyrgyz Republic</t>
  </si>
  <si>
    <t>Lao Judo Federation</t>
  </si>
  <si>
    <t xml:space="preserve">	Latvian Judo Federation</t>
  </si>
  <si>
    <t xml:space="preserve">	Federation Libanaise de Judo</t>
  </si>
  <si>
    <t xml:space="preserve">	Federation of Judo Lesotho</t>
  </si>
  <si>
    <t xml:space="preserve">	Liberian Judo Federation</t>
  </si>
  <si>
    <t xml:space="preserve">	Libyan Judo Federation</t>
  </si>
  <si>
    <t xml:space="preserve">	Liechtensteiner Judoverband</t>
  </si>
  <si>
    <t xml:space="preserve">	Lithuanian Judo Federation</t>
  </si>
  <si>
    <t>Fédération Luxembourgeoise Arts Martiaux</t>
  </si>
  <si>
    <t>Macau Judokan</t>
  </si>
  <si>
    <t>Fédération Malgache de Judo</t>
  </si>
  <si>
    <t xml:space="preserve">	Judo Association of Malawi</t>
  </si>
  <si>
    <t>Malaysia Judo Federation</t>
  </si>
  <si>
    <t xml:space="preserve">	Fédération Malienne de Judo et Disciplines associées</t>
  </si>
  <si>
    <t xml:space="preserve">	Malta Judo Federation &amp; Associated Disciplines</t>
  </si>
  <si>
    <t>Marshall Islands Judo Association</t>
  </si>
  <si>
    <t xml:space="preserve">	Federation Mauritanienne de Judo</t>
  </si>
  <si>
    <t xml:space="preserve">	Mauritius Judo Federation</t>
  </si>
  <si>
    <t>Federacion Mexicana de Judo</t>
  </si>
  <si>
    <t>Fédération Monégasque de Judo</t>
  </si>
  <si>
    <t xml:space="preserve">	Mongolian Judo Association</t>
  </si>
  <si>
    <t xml:space="preserve">	Judo Federation of Montenegro</t>
  </si>
  <si>
    <t>Fédération Royale Marocaine de Judo</t>
  </si>
  <si>
    <t xml:space="preserve">	Mozambique Judo Federation</t>
  </si>
  <si>
    <t>Myanmar Judo Federation</t>
  </si>
  <si>
    <t>Namibian Amateur Judo Association</t>
  </si>
  <si>
    <t xml:space="preserve">	Nauru Judo Association</t>
  </si>
  <si>
    <t>Nepal Judo Association</t>
  </si>
  <si>
    <t xml:space="preserve">	Judo Bond Nederland</t>
  </si>
  <si>
    <t xml:space="preserve">	ligue de judo de nouvelle calédonieledonia</t>
  </si>
  <si>
    <t xml:space="preserve">	New Zealand Judo Federation Inc.</t>
  </si>
  <si>
    <t>Federación de Judo de Nicaragua</t>
  </si>
  <si>
    <t>Niger Judo Federation</t>
  </si>
  <si>
    <t>Nigeria Judo Federation</t>
  </si>
  <si>
    <t xml:space="preserve">	Niue Island Judo Association</t>
  </si>
  <si>
    <t xml:space="preserve">	Norfolk Island</t>
  </si>
  <si>
    <t xml:space="preserve">	Judo Federation of Macedonia</t>
  </si>
  <si>
    <t>Northern Marianas Judo Association</t>
  </si>
  <si>
    <t xml:space="preserve">	Norwegian Judo Federation</t>
  </si>
  <si>
    <t>Pakistan Judo Federation</t>
  </si>
  <si>
    <t>Palau Judo Federation</t>
  </si>
  <si>
    <t>Palestinian Judo Federation</t>
  </si>
  <si>
    <t>Federación Unida de Judo de Panama</t>
  </si>
  <si>
    <t>Papua New Guinea Judo Federation</t>
  </si>
  <si>
    <t>Paraguayan Judo Federation</t>
  </si>
  <si>
    <t>Chinese Judo Association</t>
  </si>
  <si>
    <t>Federación Deportiva Peruana de Judo</t>
  </si>
  <si>
    <t>Philippine Judo Federation, Inc.</t>
  </si>
  <si>
    <t>Polish Judo Association</t>
  </si>
  <si>
    <t>Portuguese Judo Federation</t>
  </si>
  <si>
    <t xml:space="preserve">	Federación Puertorriqueña de Judo</t>
  </si>
  <si>
    <t xml:space="preserve">	Qatar Taekwondo, Judo &amp; Karate Federation</t>
  </si>
  <si>
    <t>Korea Judo Association</t>
  </si>
  <si>
    <t xml:space="preserve">	Judo Federation of Republic of Moldova</t>
  </si>
  <si>
    <t>Reunion</t>
  </si>
  <si>
    <t>Russian Olympic Committee</t>
  </si>
  <si>
    <t>Romanian Judo Federation</t>
  </si>
  <si>
    <t>Russian Judo Federation</t>
  </si>
  <si>
    <t>Russian Judo federation</t>
  </si>
  <si>
    <t xml:space="preserve">	Russian Paralympic Committe</t>
  </si>
  <si>
    <t>Rwanda Judo Federation</t>
  </si>
  <si>
    <t xml:space="preserve">	Saint Lucia Judo Association</t>
  </si>
  <si>
    <t xml:space="preserve">	Judo Association of Samoa</t>
  </si>
  <si>
    <t>San Marino</t>
  </si>
  <si>
    <t xml:space="preserve">	Saudi Judo Federation</t>
  </si>
  <si>
    <t>Fédération Sénégalaise de Judo et de Disciplines Associées</t>
  </si>
  <si>
    <t xml:space="preserve">	Judo Federation of Serbia</t>
  </si>
  <si>
    <t>Seychelles Judo Federation</t>
  </si>
  <si>
    <t xml:space="preserve">	Sierra Leone Judo Association</t>
  </si>
  <si>
    <t xml:space="preserve">	Singapore Judo Federation</t>
  </si>
  <si>
    <t>SINT. MAARTEN JUDO FEDERATION</t>
  </si>
  <si>
    <t xml:space="preserve">	Slovak Judo Federation</t>
  </si>
  <si>
    <t xml:space="preserve">	Slovenian Judo Federation</t>
  </si>
  <si>
    <t xml:space="preserve">	Solomon Islands Judo Association</t>
  </si>
  <si>
    <t>Somali Judo Federation</t>
  </si>
  <si>
    <t xml:space="preserve">	Judo South Africa</t>
  </si>
  <si>
    <t xml:space="preserve">	South Sudan Judo Federation</t>
  </si>
  <si>
    <t>Royal Spanish Judo Federation</t>
  </si>
  <si>
    <t xml:space="preserve">	Sri Lanka Judo Association</t>
  </si>
  <si>
    <t xml:space="preserve">	Sudan Judo &amp; Jujitsu Federation</t>
  </si>
  <si>
    <t>Suriname Judo Federation</t>
  </si>
  <si>
    <t xml:space="preserve">	Swedish Judo Federation</t>
  </si>
  <si>
    <t>Swiss Judo &amp; Ju-Jitsu Federation</t>
  </si>
  <si>
    <t>Syrian Judo Federation</t>
  </si>
  <si>
    <t>Tajikistan Judo Federation</t>
  </si>
  <si>
    <t xml:space="preserve">	Judo Association of Thailand Under The Patronage of His Majesty The King</t>
  </si>
  <si>
    <t>Timor-Leste</t>
  </si>
  <si>
    <t>Fédération Togolaise de Judo</t>
  </si>
  <si>
    <t>Tonga Judo Association</t>
  </si>
  <si>
    <t xml:space="preserve">	Judo Trinidad and Tobago</t>
  </si>
  <si>
    <t>Fédération Tunisienne de Judo</t>
  </si>
  <si>
    <t>Turkish Judo Federation</t>
  </si>
  <si>
    <t xml:space="preserve">	Judo Federation of Turkmenistan</t>
  </si>
  <si>
    <t xml:space="preserve">	Uganda Judo Association</t>
  </si>
  <si>
    <t xml:space="preserve">	Ukrainian Judo Federation</t>
  </si>
  <si>
    <t xml:space="preserve">	UAE Wrestling &amp; Judo Federation</t>
  </si>
  <si>
    <t xml:space="preserve">	Tanzania Judo Association</t>
  </si>
  <si>
    <t>USA Judo</t>
  </si>
  <si>
    <t>Federación Uruguaya de Judo</t>
  </si>
  <si>
    <t>Uzbekistan Judo Federation</t>
  </si>
  <si>
    <t xml:space="preserve">	Judo Federation of Vanuatu</t>
  </si>
  <si>
    <t>Federacion Venezolana de Judo</t>
  </si>
  <si>
    <t xml:space="preserve">	Vietnam Judo Association</t>
  </si>
  <si>
    <t>Yemen Judo Federation</t>
  </si>
  <si>
    <t>Zambia Judo Association</t>
  </si>
  <si>
    <t xml:space="preserve">	Judo Association of Zimbabwe</t>
  </si>
  <si>
    <t>Choose your country</t>
  </si>
  <si>
    <t>IJF short</t>
  </si>
  <si>
    <t xml:space="preserve">	Deutscher Judo-Bund</t>
  </si>
  <si>
    <t>AlJuFe</t>
  </si>
  <si>
    <t>AlJaJuFe</t>
  </si>
  <si>
    <t>ArJuFe</t>
  </si>
  <si>
    <t>AzJuFe</t>
  </si>
  <si>
    <t>BaJuAs</t>
  </si>
  <si>
    <t>BuJuFe</t>
  </si>
  <si>
    <t>CaJuFe</t>
  </si>
  <si>
    <t>CaIsJuFe</t>
  </si>
  <si>
    <t>CuJuFe</t>
  </si>
  <si>
    <t>DeJu</t>
  </si>
  <si>
    <t>DPKoJuAs</t>
  </si>
  <si>
    <t>FeAndeJu</t>
  </si>
  <si>
    <t>FeAndeJuiJu</t>
  </si>
  <si>
    <t>FeCodeJu</t>
  </si>
  <si>
    <t>FeCudeJu</t>
  </si>
  <si>
    <t>FedeJudeCh</t>
  </si>
  <si>
    <t>FeEcdeJu</t>
  </si>
  <si>
    <t>FePudeJu</t>
  </si>
  <si>
    <t>FeBudeJu</t>
  </si>
  <si>
    <t>FeCedeJu</t>
  </si>
  <si>
    <t>FeFrdeJu</t>
  </si>
  <si>
    <t>FeGudeJu</t>
  </si>
  <si>
    <t>FeHadeJu</t>
  </si>
  <si>
    <t>FeLideJu</t>
  </si>
  <si>
    <t>FeMadeJuetDias</t>
  </si>
  <si>
    <t>FeMadeJu</t>
  </si>
  <si>
    <t>FeofJuLe</t>
  </si>
  <si>
    <t>FePodeJu</t>
  </si>
  <si>
    <t>FeTcdeJu</t>
  </si>
  <si>
    <t>FIJuAs</t>
  </si>
  <si>
    <t>FiJuAs</t>
  </si>
  <si>
    <t>HuJuAs</t>
  </si>
  <si>
    <t>InJuFe</t>
  </si>
  <si>
    <t>IrJuFe</t>
  </si>
  <si>
    <t>IrJuFe0</t>
  </si>
  <si>
    <t>IrJuAs</t>
  </si>
  <si>
    <t>JaJuFe</t>
  </si>
  <si>
    <t>JoJuFe</t>
  </si>
  <si>
    <t>JuJuAs</t>
  </si>
  <si>
    <t>JuAsofMa</t>
  </si>
  <si>
    <t>JuAsofSa</t>
  </si>
  <si>
    <t>JuAsofThUnThPaofHiMaThKi</t>
  </si>
  <si>
    <t>JuAsofZi</t>
  </si>
  <si>
    <t>JuBoNe</t>
  </si>
  <si>
    <t>JuCa</t>
  </si>
  <si>
    <t>JuFaIs</t>
  </si>
  <si>
    <t>JuFeBa</t>
  </si>
  <si>
    <t>JuFeofAu</t>
  </si>
  <si>
    <t>JuFeofBoanHe</t>
  </si>
  <si>
    <t>JuFeofIc</t>
  </si>
  <si>
    <t>JuFeofIn</t>
  </si>
  <si>
    <t>JuFeofMa</t>
  </si>
  <si>
    <t>JuFeofMo</t>
  </si>
  <si>
    <t>JuFeofReofMo</t>
  </si>
  <si>
    <t>JuFeofSe</t>
  </si>
  <si>
    <t>JuFeofTu</t>
  </si>
  <si>
    <t>JuFeofVa</t>
  </si>
  <si>
    <t>JuSoAf</t>
  </si>
  <si>
    <t>JuTranTo</t>
  </si>
  <si>
    <t>KuJuFe</t>
  </si>
  <si>
    <t>LaJuFe</t>
  </si>
  <si>
    <t>LiJuFe</t>
  </si>
  <si>
    <t>LiJuFe1</t>
  </si>
  <si>
    <t>LiJu</t>
  </si>
  <si>
    <t>lidejudenoca</t>
  </si>
  <si>
    <t>LiJuFe2</t>
  </si>
  <si>
    <t>MaJuFeAsDi</t>
  </si>
  <si>
    <t>MaJuFe</t>
  </si>
  <si>
    <t>MoJuAs</t>
  </si>
  <si>
    <t>MoJuFe</t>
  </si>
  <si>
    <t>NaJuAs</t>
  </si>
  <si>
    <t>NeZeJuFeIn</t>
  </si>
  <si>
    <t>NiIsJuAs</t>
  </si>
  <si>
    <t>NoIs</t>
  </si>
  <si>
    <t>NoJuFe</t>
  </si>
  <si>
    <t>QaTaJuKaFe</t>
  </si>
  <si>
    <t>RuPaCo</t>
  </si>
  <si>
    <t>SaLuJuAs</t>
  </si>
  <si>
    <t>SaJuFe</t>
  </si>
  <si>
    <t>SaJuFe3</t>
  </si>
  <si>
    <t>SiLeJuAs</t>
  </si>
  <si>
    <t>SiJuFe</t>
  </si>
  <si>
    <t>SlJuFe</t>
  </si>
  <si>
    <t>SlJuFe4</t>
  </si>
  <si>
    <t>SoIsJuAs</t>
  </si>
  <si>
    <t>SoSuJuFe</t>
  </si>
  <si>
    <t>SrLaJuAs</t>
  </si>
  <si>
    <t>SuJuJuFe</t>
  </si>
  <si>
    <t>SwJuFe</t>
  </si>
  <si>
    <t>TaJuAs</t>
  </si>
  <si>
    <t>ThJuAsofHoKoCh</t>
  </si>
  <si>
    <t>UAWrJuFe</t>
  </si>
  <si>
    <t>UgJuAs</t>
  </si>
  <si>
    <t>UkJuFe</t>
  </si>
  <si>
    <t>ViJuAs</t>
  </si>
  <si>
    <t>AfJuFe</t>
  </si>
  <si>
    <t>AlJuFe5</t>
  </si>
  <si>
    <t>AmSaJuAs</t>
  </si>
  <si>
    <t>ArJuAs</t>
  </si>
  <si>
    <t>AsRedeJudeSaSu</t>
  </si>
  <si>
    <t>AuJuFe</t>
  </si>
  <si>
    <t>BaJuFe</t>
  </si>
  <si>
    <t>BaJufe</t>
  </si>
  <si>
    <t>BeJuFe</t>
  </si>
  <si>
    <t>BeJuFe6</t>
  </si>
  <si>
    <t>BhJuAs</t>
  </si>
  <si>
    <t>BoJuFe</t>
  </si>
  <si>
    <t>BoJuFe7</t>
  </si>
  <si>
    <t>BrJuAs</t>
  </si>
  <si>
    <t>ChJuAs</t>
  </si>
  <si>
    <t>ChTaJuFe</t>
  </si>
  <si>
    <t>CoBrdeJu</t>
  </si>
  <si>
    <t>CoArdeJu</t>
  </si>
  <si>
    <t>CoIsJuAs</t>
  </si>
  <si>
    <t>CrJuFe</t>
  </si>
  <si>
    <t>CyJuFe</t>
  </si>
  <si>
    <t>CzJuFe</t>
  </si>
  <si>
    <t>DaJuFe</t>
  </si>
  <si>
    <t>DoReJuFe</t>
  </si>
  <si>
    <t>EgJuAianSuFe</t>
  </si>
  <si>
    <t>EsJuAs</t>
  </si>
  <si>
    <t>EsJuFe</t>
  </si>
  <si>
    <t>FeCodeJu8</t>
  </si>
  <si>
    <t>FedeJudeNi</t>
  </si>
  <si>
    <t>FeDeNadeJudeGu</t>
  </si>
  <si>
    <t>FeDePedeJu</t>
  </si>
  <si>
    <t>FeEcdeJu9</t>
  </si>
  <si>
    <t>FeMedeJu</t>
  </si>
  <si>
    <t>FeUndeJudePa</t>
  </si>
  <si>
    <t>FeUrdeJu</t>
  </si>
  <si>
    <t>FeVedeJu</t>
  </si>
  <si>
    <t>FeNaHodeJu</t>
  </si>
  <si>
    <t>FeBedeJu</t>
  </si>
  <si>
    <t>FeBiGudeJu</t>
  </si>
  <si>
    <t>FeBudeJu10</t>
  </si>
  <si>
    <t>FeCadeJu</t>
  </si>
  <si>
    <t>FeCodeJuetDiAs</t>
  </si>
  <si>
    <t>FeCodeJu11</t>
  </si>
  <si>
    <t>FedelaReduCodeJu</t>
  </si>
  <si>
    <t>FeDjdeJuDiAs</t>
  </si>
  <si>
    <t>FeGadeJu</t>
  </si>
  <si>
    <t>FeIvdeJu</t>
  </si>
  <si>
    <t>FeLuArMa</t>
  </si>
  <si>
    <t>FeMadeJu12</t>
  </si>
  <si>
    <t>FeModeJu</t>
  </si>
  <si>
    <t>FeRoMadeJu</t>
  </si>
  <si>
    <t>FeSedeJuetdeDiAs</t>
  </si>
  <si>
    <t>FeTodeJu</t>
  </si>
  <si>
    <t>FeTudeJu</t>
  </si>
  <si>
    <t>FeItJuLoKaArMa</t>
  </si>
  <si>
    <t>GaJuFe</t>
  </si>
  <si>
    <t>GeJuFe</t>
  </si>
  <si>
    <t>GuJuAs</t>
  </si>
  <si>
    <t>GuJuAs13</t>
  </si>
  <si>
    <t>HeJuFe</t>
  </si>
  <si>
    <t>IsJuAs</t>
  </si>
  <si>
    <t>JuBeFe</t>
  </si>
  <si>
    <t>KaJuFe</t>
  </si>
  <si>
    <t>KeJuFe</t>
  </si>
  <si>
    <t>KiJuFe</t>
  </si>
  <si>
    <t>KoJuAs</t>
  </si>
  <si>
    <t>KoJuFe</t>
  </si>
  <si>
    <t>LaJuFe14</t>
  </si>
  <si>
    <t>MaJu</t>
  </si>
  <si>
    <t>MaJuFe15</t>
  </si>
  <si>
    <t>MaIsJuAs</t>
  </si>
  <si>
    <t>MyJuFe</t>
  </si>
  <si>
    <t>NaAmJuAs</t>
  </si>
  <si>
    <t>NaJuFeofKyRe</t>
  </si>
  <si>
    <t>NeJuAs</t>
  </si>
  <si>
    <t>NiJuFe</t>
  </si>
  <si>
    <t>NiJuFe16</t>
  </si>
  <si>
    <t>NoMaJuAs</t>
  </si>
  <si>
    <t>PaJuFe</t>
  </si>
  <si>
    <t>PaJuFe17</t>
  </si>
  <si>
    <t>PaJuFe18</t>
  </si>
  <si>
    <t>PaNeGuJuFe</t>
  </si>
  <si>
    <t>PaJuFe19</t>
  </si>
  <si>
    <t>PhJuFeIn</t>
  </si>
  <si>
    <t>PoJuAs</t>
  </si>
  <si>
    <t>PoJuFe</t>
  </si>
  <si>
    <t>RoJuFe</t>
  </si>
  <si>
    <t>RoSpJuFe</t>
  </si>
  <si>
    <t>RuJuFe</t>
  </si>
  <si>
    <t>RuJufe</t>
  </si>
  <si>
    <t>RuOlCo</t>
  </si>
  <si>
    <t>RwJuFe</t>
  </si>
  <si>
    <t>SaMa</t>
  </si>
  <si>
    <t>SeJuFe</t>
  </si>
  <si>
    <t>SIMAJUFE</t>
  </si>
  <si>
    <t>SoJuFe</t>
  </si>
  <si>
    <t>SuJuFe</t>
  </si>
  <si>
    <t>SwJuJuFe</t>
  </si>
  <si>
    <t>SyJuFe</t>
  </si>
  <si>
    <t>TaJuFe</t>
  </si>
  <si>
    <t>ToJuAs</t>
  </si>
  <si>
    <t>TuJuFe</t>
  </si>
  <si>
    <t>USJu</t>
  </si>
  <si>
    <t>UzJuFe</t>
  </si>
  <si>
    <t>YeJuFe</t>
  </si>
  <si>
    <t>ZaJuAs</t>
  </si>
  <si>
    <t>Brunei</t>
  </si>
  <si>
    <t>Latvijas Džudo federācija  /   Latvian Judo Federation</t>
  </si>
  <si>
    <t>E.Birznieka Upīša iela 21e, Rīga</t>
  </si>
  <si>
    <t>Id. No.: 40008023336</t>
  </si>
  <si>
    <t>tel:  +371 28353012</t>
  </si>
  <si>
    <t>e-mail: info@judo.org.lv</t>
  </si>
  <si>
    <t>LV56HABA0551047438605</t>
  </si>
  <si>
    <t>HABALV22</t>
  </si>
  <si>
    <t>“Swedbank” AS</t>
  </si>
  <si>
    <t>Balasta dambis 15, Rīga,</t>
  </si>
  <si>
    <t>LV-1048, Latvija</t>
  </si>
  <si>
    <t>RIGA  2022</t>
  </si>
  <si>
    <t>Tournament accomaditiation Double</t>
  </si>
  <si>
    <t>Tournament accomaditiation Single</t>
  </si>
  <si>
    <t>Training accomaditiation Double</t>
  </si>
  <si>
    <t>Training accomaditiation Single</t>
  </si>
  <si>
    <t>FB per persone/per 3 nights</t>
  </si>
  <si>
    <t>ACCOMMODATION TRAINING CAMP</t>
  </si>
  <si>
    <t>Riga Cadet European Cup 2022</t>
  </si>
  <si>
    <t>ACCOMMODATION TRAINING CAMP TOTAL</t>
  </si>
  <si>
    <t>01</t>
  </si>
  <si>
    <t>02</t>
  </si>
  <si>
    <t>03</t>
  </si>
  <si>
    <t>04</t>
  </si>
  <si>
    <t>06</t>
  </si>
  <si>
    <t>07</t>
  </si>
  <si>
    <t>08</t>
  </si>
  <si>
    <t>09</t>
  </si>
  <si>
    <t>Bellevue park hotel</t>
  </si>
  <si>
    <t>Ibis Riga Centre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</si>
</sst>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0\ \€"/>
    <numFmt numFmtId="166" formatCode="_([$€-2]\ * #,##0.00_);_([$€-2]\ * \(#,##0.00\);_([$€-2]\ * &quot;-&quot;??_);_(@_)"/>
    <numFmt numFmtId="167" formatCode="[$-409]mmmm\ d\,\ yyyy;@"/>
    <numFmt numFmtId="168" formatCode="mm/dd/yy;@"/>
  </numFmts>
  <fonts count="30" x14ac:knownFonts="1">
    <font>
      <sz val="10"/>
      <color rgb="FF000000"/>
      <name val="Times New Roman"/>
      <charset val="204"/>
    </font>
    <font>
      <sz val="7"/>
      <name val="Arial"/>
      <family val="2"/>
    </font>
    <font>
      <sz val="8.5"/>
      <name val="Arial"/>
      <family val="2"/>
    </font>
    <font>
      <b/>
      <sz val="17"/>
      <name val="Tahoma"/>
      <family val="2"/>
    </font>
    <font>
      <b/>
      <sz val="20"/>
      <name val="Cambria"/>
      <family val="1"/>
    </font>
    <font>
      <b/>
      <sz val="20"/>
      <color rgb="FFFF0000"/>
      <name val="Cambria"/>
      <family val="1"/>
    </font>
    <font>
      <b/>
      <sz val="10"/>
      <name val="Cambria"/>
      <family val="1"/>
    </font>
    <font>
      <b/>
      <sz val="10"/>
      <color rgb="FF1F487C"/>
      <name val="Cambria"/>
      <family val="1"/>
    </font>
    <font>
      <sz val="7.5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7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FFF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Times New Roman"/>
      <family val="1"/>
    </font>
    <font>
      <b/>
      <sz val="10"/>
      <name val="Cambria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.5"/>
      <name val="Times New Roman"/>
      <family val="1"/>
    </font>
    <font>
      <b/>
      <sz val="14.5"/>
      <color rgb="FF000000"/>
      <name val="Times New Roman"/>
      <family val="1"/>
    </font>
    <font>
      <sz val="8"/>
      <name val="Times New Roman"/>
      <charset val="204"/>
    </font>
  </fonts>
  <fills count="1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9BE8F"/>
      </patternFill>
    </fill>
    <fill>
      <patternFill patternType="solid">
        <fgColor rgb="FF622422"/>
      </patternFill>
    </fill>
    <fill>
      <patternFill patternType="solid">
        <fgColor rgb="FF953634"/>
      </patternFill>
    </fill>
    <fill>
      <patternFill patternType="solid">
        <fgColor rgb="FFDA9593"/>
      </patternFill>
    </fill>
    <fill>
      <patternFill patternType="solid">
        <fgColor rgb="FFE6B8B7"/>
      </patternFill>
    </fill>
    <fill>
      <patternFill patternType="solid">
        <fgColor rgb="FFF1DC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right" vertical="top" wrapText="1" indent="4"/>
    </xf>
    <xf numFmtId="0" fontId="1" fillId="3" borderId="1" xfId="0" applyFont="1" applyFill="1" applyBorder="1" applyAlignment="1">
      <alignment horizontal="left" vertical="top" wrapText="1" indent="1"/>
    </xf>
    <xf numFmtId="0" fontId="8" fillId="3" borderId="1" xfId="0" applyFont="1" applyFill="1" applyBorder="1" applyAlignment="1">
      <alignment horizontal="left" vertical="top" wrapText="1" indent="1"/>
    </xf>
    <xf numFmtId="0" fontId="1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left" vertical="top" wrapText="1" indent="1"/>
    </xf>
    <xf numFmtId="0" fontId="13" fillId="5" borderId="1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23" fillId="0" borderId="8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0" fillId="0" borderId="0" xfId="0" applyNumberFormat="1" applyFill="1" applyBorder="1" applyAlignment="1">
      <alignment horizontal="left" wrapText="1"/>
    </xf>
    <xf numFmtId="166" fontId="13" fillId="5" borderId="1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 applyProtection="1">
      <alignment horizontal="left" vertical="top"/>
      <protection locked="0" hidden="1"/>
    </xf>
    <xf numFmtId="0" fontId="16" fillId="6" borderId="13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vertical="top" wrapText="1"/>
    </xf>
    <xf numFmtId="0" fontId="23" fillId="0" borderId="11" xfId="0" applyFont="1" applyFill="1" applyBorder="1" applyAlignment="1">
      <alignment vertical="top" wrapText="1"/>
    </xf>
    <xf numFmtId="165" fontId="14" fillId="14" borderId="1" xfId="0" applyNumberFormat="1" applyFont="1" applyFill="1" applyBorder="1" applyAlignment="1">
      <alignment horizontal="center" vertical="top" shrinkToFit="1"/>
    </xf>
    <xf numFmtId="0" fontId="14" fillId="15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shrinkToFit="1"/>
    </xf>
    <xf numFmtId="165" fontId="9" fillId="0" borderId="1" xfId="0" applyNumberFormat="1" applyFont="1" applyFill="1" applyBorder="1" applyAlignment="1">
      <alignment horizontal="center" vertical="top" shrinkToFit="1"/>
    </xf>
    <xf numFmtId="164" fontId="9" fillId="0" borderId="1" xfId="0" applyNumberFormat="1" applyFont="1" applyFill="1" applyBorder="1" applyAlignment="1">
      <alignment horizontal="right" vertical="top" shrinkToFit="1"/>
    </xf>
    <xf numFmtId="164" fontId="9" fillId="0" borderId="13" xfId="0" applyNumberFormat="1" applyFont="1" applyFill="1" applyBorder="1" applyAlignment="1">
      <alignment horizontal="right" vertical="top" shrinkToFit="1"/>
    </xf>
    <xf numFmtId="164" fontId="9" fillId="0" borderId="15" xfId="0" applyNumberFormat="1" applyFont="1" applyFill="1" applyBorder="1" applyAlignment="1">
      <alignment horizontal="right" vertical="top" shrinkToFit="1"/>
    </xf>
    <xf numFmtId="0" fontId="9" fillId="0" borderId="0" xfId="0" applyFont="1" applyFill="1" applyBorder="1" applyAlignment="1">
      <alignment horizontal="left" vertical="center" wrapText="1"/>
    </xf>
    <xf numFmtId="0" fontId="0" fillId="12" borderId="0" xfId="0" applyFill="1" applyBorder="1" applyAlignment="1" applyProtection="1">
      <alignment horizontal="left" vertical="top"/>
      <protection hidden="1"/>
    </xf>
    <xf numFmtId="0" fontId="9" fillId="12" borderId="0" xfId="0" applyFont="1" applyFill="1" applyBorder="1" applyAlignment="1" applyProtection="1">
      <alignment horizontal="left" vertical="top"/>
      <protection hidden="1"/>
    </xf>
    <xf numFmtId="0" fontId="9" fillId="0" borderId="0" xfId="0" applyFont="1" applyFill="1" applyBorder="1" applyAlignment="1" applyProtection="1">
      <alignment horizontal="left" vertical="top"/>
      <protection hidden="1"/>
    </xf>
    <xf numFmtId="167" fontId="0" fillId="12" borderId="0" xfId="0" applyNumberFormat="1" applyFill="1" applyBorder="1" applyAlignment="1" applyProtection="1">
      <alignment horizontal="left" vertical="top"/>
      <protection hidden="1"/>
    </xf>
    <xf numFmtId="166" fontId="0" fillId="12" borderId="0" xfId="0" applyNumberFormat="1" applyFill="1" applyBorder="1" applyAlignment="1" applyProtection="1">
      <alignment horizontal="left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49" fontId="9" fillId="0" borderId="0" xfId="0" applyNumberFormat="1" applyFont="1" applyFill="1" applyBorder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49" fontId="0" fillId="0" borderId="0" xfId="0" applyNumberFormat="1" applyFill="1" applyBorder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168" fontId="0" fillId="2" borderId="1" xfId="0" applyNumberForma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wrapText="1"/>
    </xf>
    <xf numFmtId="0" fontId="0" fillId="12" borderId="0" xfId="0" applyFill="1" applyBorder="1" applyAlignment="1" applyProtection="1">
      <alignment horizontal="left" vertical="top" wrapText="1"/>
      <protection hidden="1"/>
    </xf>
    <xf numFmtId="0" fontId="12" fillId="16" borderId="1" xfId="0" applyFont="1" applyFill="1" applyBorder="1" applyAlignment="1">
      <alignment horizontal="center" vertical="top" wrapText="1"/>
    </xf>
    <xf numFmtId="0" fontId="12" fillId="16" borderId="1" xfId="0" applyFont="1" applyFill="1" applyBorder="1" applyAlignment="1">
      <alignment horizontal="left" vertical="top" wrapText="1"/>
    </xf>
    <xf numFmtId="0" fontId="13" fillId="16" borderId="1" xfId="0" applyFont="1" applyFill="1" applyBorder="1" applyAlignment="1">
      <alignment horizontal="left" wrapText="1"/>
    </xf>
    <xf numFmtId="166" fontId="13" fillId="16" borderId="1" xfId="0" applyNumberFormat="1" applyFont="1" applyFill="1" applyBorder="1" applyAlignment="1">
      <alignment horizontal="center" vertical="top" shrinkToFit="1"/>
    </xf>
    <xf numFmtId="0" fontId="13" fillId="16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1" fillId="11" borderId="15" xfId="0" applyFont="1" applyFill="1" applyBorder="1" applyAlignment="1" applyProtection="1">
      <alignment horizontal="center" vertical="top" wrapText="1"/>
      <protection locked="0"/>
    </xf>
    <xf numFmtId="0" fontId="13" fillId="11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0" borderId="13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16" fillId="6" borderId="16" xfId="0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>
      <alignment horizontal="center" vertical="top" wrapText="1"/>
    </xf>
    <xf numFmtId="14" fontId="23" fillId="0" borderId="1" xfId="0" applyNumberFormat="1" applyFont="1" applyFill="1" applyBorder="1" applyAlignment="1">
      <alignment horizontal="left" vertical="top" wrapText="1" inden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top" wrapText="1"/>
    </xf>
    <xf numFmtId="166" fontId="9" fillId="0" borderId="22" xfId="0" applyNumberFormat="1" applyFont="1" applyFill="1" applyBorder="1" applyAlignment="1">
      <alignment horizontal="right" vertical="top" shrinkToFit="1"/>
    </xf>
    <xf numFmtId="166" fontId="10" fillId="0" borderId="26" xfId="0" applyNumberFormat="1" applyFont="1" applyFill="1" applyBorder="1" applyAlignment="1">
      <alignment horizontal="left" vertical="top" shrinkToFit="1"/>
    </xf>
    <xf numFmtId="0" fontId="23" fillId="0" borderId="3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top" wrapText="1"/>
    </xf>
    <xf numFmtId="0" fontId="23" fillId="0" borderId="31" xfId="0" applyFont="1" applyFill="1" applyBorder="1" applyAlignment="1">
      <alignment horizontal="right" vertical="top" wrapText="1"/>
    </xf>
    <xf numFmtId="166" fontId="9" fillId="0" borderId="22" xfId="0" applyNumberFormat="1" applyFont="1" applyFill="1" applyBorder="1" applyAlignment="1">
      <alignment horizontal="left" wrapText="1"/>
    </xf>
    <xf numFmtId="166" fontId="10" fillId="0" borderId="37" xfId="0" applyNumberFormat="1" applyFont="1" applyFill="1" applyBorder="1" applyAlignment="1">
      <alignment horizontal="left" wrapText="1"/>
    </xf>
    <xf numFmtId="166" fontId="10" fillId="0" borderId="41" xfId="0" applyNumberFormat="1" applyFont="1" applyFill="1" applyBorder="1" applyAlignment="1">
      <alignment horizontal="left" wrapText="1"/>
    </xf>
    <xf numFmtId="166" fontId="10" fillId="0" borderId="41" xfId="0" applyNumberFormat="1" applyFont="1" applyFill="1" applyBorder="1" applyAlignment="1">
      <alignment horizontal="left" vertical="top" shrinkToFit="1"/>
    </xf>
    <xf numFmtId="166" fontId="10" fillId="0" borderId="41" xfId="0" applyNumberFormat="1" applyFont="1" applyFill="1" applyBorder="1" applyAlignment="1" applyProtection="1">
      <alignment horizontal="left" wrapText="1"/>
      <protection locked="0"/>
    </xf>
    <xf numFmtId="0" fontId="21" fillId="11" borderId="1" xfId="0" applyFont="1" applyFill="1" applyBorder="1" applyAlignment="1" applyProtection="1">
      <alignment horizontal="center" wrapText="1"/>
      <protection locked="0"/>
    </xf>
    <xf numFmtId="0" fontId="21" fillId="11" borderId="13" xfId="0" applyFont="1" applyFill="1" applyBorder="1" applyAlignment="1" applyProtection="1">
      <alignment horizontal="center" wrapText="1"/>
      <protection locked="0"/>
    </xf>
    <xf numFmtId="0" fontId="14" fillId="14" borderId="2" xfId="0" applyFont="1" applyFill="1" applyBorder="1" applyAlignment="1">
      <alignment horizontal="center" vertical="top" wrapText="1"/>
    </xf>
    <xf numFmtId="0" fontId="11" fillId="14" borderId="3" xfId="0" applyFont="1" applyFill="1" applyBorder="1" applyAlignment="1">
      <alignment horizontal="center" vertical="top" wrapText="1"/>
    </xf>
    <xf numFmtId="0" fontId="11" fillId="14" borderId="4" xfId="0" applyFont="1" applyFill="1" applyBorder="1" applyAlignment="1">
      <alignment horizontal="center" vertical="top" wrapText="1"/>
    </xf>
    <xf numFmtId="166" fontId="22" fillId="14" borderId="2" xfId="0" applyNumberFormat="1" applyFont="1" applyFill="1" applyBorder="1" applyAlignment="1">
      <alignment horizontal="center" wrapText="1"/>
    </xf>
    <xf numFmtId="166" fontId="22" fillId="14" borderId="4" xfId="0" applyNumberFormat="1" applyFont="1" applyFill="1" applyBorder="1" applyAlignment="1">
      <alignment horizontal="center" wrapText="1"/>
    </xf>
    <xf numFmtId="0" fontId="11" fillId="16" borderId="2" xfId="0" applyFont="1" applyFill="1" applyBorder="1" applyAlignment="1">
      <alignment horizontal="center" vertical="top" wrapText="1"/>
    </xf>
    <xf numFmtId="0" fontId="11" fillId="16" borderId="3" xfId="0" applyFont="1" applyFill="1" applyBorder="1" applyAlignment="1">
      <alignment horizontal="center" vertical="top" wrapText="1"/>
    </xf>
    <xf numFmtId="0" fontId="11" fillId="16" borderId="4" xfId="0" applyFont="1" applyFill="1" applyBorder="1" applyAlignment="1">
      <alignment horizontal="center" vertical="top" wrapText="1"/>
    </xf>
    <xf numFmtId="0" fontId="12" fillId="16" borderId="13" xfId="0" applyFont="1" applyFill="1" applyBorder="1" applyAlignment="1">
      <alignment horizontal="left" vertical="top" wrapText="1"/>
    </xf>
    <xf numFmtId="0" fontId="12" fillId="16" borderId="14" xfId="0" applyFont="1" applyFill="1" applyBorder="1" applyAlignment="1">
      <alignment horizontal="left" vertical="top" wrapText="1"/>
    </xf>
    <xf numFmtId="0" fontId="12" fillId="16" borderId="13" xfId="0" applyFont="1" applyFill="1" applyBorder="1" applyAlignment="1">
      <alignment horizontal="left" vertical="top" wrapText="1" indent="1"/>
    </xf>
    <xf numFmtId="0" fontId="12" fillId="16" borderId="14" xfId="0" applyFont="1" applyFill="1" applyBorder="1" applyAlignment="1">
      <alignment horizontal="left" vertical="top" wrapText="1" indent="1"/>
    </xf>
    <xf numFmtId="0" fontId="12" fillId="16" borderId="13" xfId="0" applyFont="1" applyFill="1" applyBorder="1" applyAlignment="1">
      <alignment horizontal="left" vertical="top" wrapText="1" indent="2"/>
    </xf>
    <xf numFmtId="0" fontId="12" fillId="16" borderId="14" xfId="0" applyFont="1" applyFill="1" applyBorder="1" applyAlignment="1">
      <alignment horizontal="left" vertical="top" wrapText="1" indent="2"/>
    </xf>
    <xf numFmtId="166" fontId="22" fillId="16" borderId="2" xfId="0" applyNumberFormat="1" applyFont="1" applyFill="1" applyBorder="1" applyAlignment="1">
      <alignment horizontal="left" wrapText="1"/>
    </xf>
    <xf numFmtId="0" fontId="22" fillId="16" borderId="4" xfId="0" applyFont="1" applyFill="1" applyBorder="1" applyAlignment="1">
      <alignment horizontal="left" wrapText="1"/>
    </xf>
    <xf numFmtId="0" fontId="12" fillId="16" borderId="5" xfId="0" applyFont="1" applyFill="1" applyBorder="1" applyAlignment="1">
      <alignment horizontal="left" vertical="top" wrapText="1" indent="3"/>
    </xf>
    <xf numFmtId="0" fontId="12" fillId="16" borderId="7" xfId="0" applyFont="1" applyFill="1" applyBorder="1" applyAlignment="1">
      <alignment horizontal="left" vertical="top" wrapText="1" indent="3"/>
    </xf>
    <xf numFmtId="0" fontId="12" fillId="16" borderId="10" xfId="0" applyFont="1" applyFill="1" applyBorder="1" applyAlignment="1">
      <alignment horizontal="left" vertical="top" wrapText="1" indent="3"/>
    </xf>
    <xf numFmtId="0" fontId="12" fillId="16" borderId="12" xfId="0" applyFont="1" applyFill="1" applyBorder="1" applyAlignment="1">
      <alignment horizontal="left" vertical="top" wrapText="1" indent="3"/>
    </xf>
    <xf numFmtId="166" fontId="13" fillId="16" borderId="2" xfId="0" applyNumberFormat="1" applyFont="1" applyFill="1" applyBorder="1" applyAlignment="1">
      <alignment horizontal="left" wrapText="1"/>
    </xf>
    <xf numFmtId="166" fontId="13" fillId="16" borderId="4" xfId="0" applyNumberFormat="1" applyFont="1" applyFill="1" applyBorder="1" applyAlignment="1">
      <alignment horizontal="left" wrapText="1"/>
    </xf>
    <xf numFmtId="0" fontId="18" fillId="13" borderId="2" xfId="0" applyFont="1" applyFill="1" applyBorder="1" applyAlignment="1">
      <alignment horizontal="center" vertical="top" wrapText="1"/>
    </xf>
    <xf numFmtId="0" fontId="18" fillId="13" borderId="3" xfId="0" applyFont="1" applyFill="1" applyBorder="1" applyAlignment="1">
      <alignment horizontal="center" vertical="top" wrapText="1"/>
    </xf>
    <xf numFmtId="0" fontId="18" fillId="13" borderId="11" xfId="0" applyFont="1" applyFill="1" applyBorder="1" applyAlignment="1">
      <alignment horizontal="center" vertical="top" wrapText="1"/>
    </xf>
    <xf numFmtId="0" fontId="18" fillId="13" borderId="4" xfId="0" applyFont="1" applyFill="1" applyBorder="1" applyAlignment="1">
      <alignment horizontal="center" vertical="top" wrapText="1"/>
    </xf>
    <xf numFmtId="166" fontId="20" fillId="13" borderId="2" xfId="0" applyNumberFormat="1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left" vertical="center" wrapText="1"/>
    </xf>
    <xf numFmtId="0" fontId="14" fillId="14" borderId="5" xfId="0" applyFont="1" applyFill="1" applyBorder="1" applyAlignment="1">
      <alignment horizontal="center" vertical="top" wrapText="1"/>
    </xf>
    <xf numFmtId="0" fontId="11" fillId="14" borderId="6" xfId="0" applyFont="1" applyFill="1" applyBorder="1" applyAlignment="1">
      <alignment horizontal="center" vertical="top" wrapText="1"/>
    </xf>
    <xf numFmtId="166" fontId="22" fillId="14" borderId="3" xfId="0" applyNumberFormat="1" applyFont="1" applyFill="1" applyBorder="1" applyAlignment="1">
      <alignment horizontal="center" wrapText="1"/>
    </xf>
    <xf numFmtId="0" fontId="11" fillId="15" borderId="2" xfId="0" applyFont="1" applyFill="1" applyBorder="1" applyAlignment="1">
      <alignment horizontal="center" vertical="top" wrapText="1"/>
    </xf>
    <xf numFmtId="0" fontId="11" fillId="15" borderId="3" xfId="0" applyFont="1" applyFill="1" applyBorder="1" applyAlignment="1">
      <alignment horizontal="center" vertical="top" wrapText="1"/>
    </xf>
    <xf numFmtId="0" fontId="11" fillId="15" borderId="4" xfId="0" applyFont="1" applyFill="1" applyBorder="1" applyAlignment="1">
      <alignment horizontal="center" vertical="top" wrapText="1"/>
    </xf>
    <xf numFmtId="166" fontId="22" fillId="15" borderId="2" xfId="0" applyNumberFormat="1" applyFont="1" applyFill="1" applyBorder="1" applyAlignment="1">
      <alignment horizontal="center" wrapText="1"/>
    </xf>
    <xf numFmtId="166" fontId="22" fillId="15" borderId="4" xfId="0" applyNumberFormat="1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 wrapText="1"/>
    </xf>
    <xf numFmtId="167" fontId="11" fillId="7" borderId="2" xfId="0" applyNumberFormat="1" applyFont="1" applyFill="1" applyBorder="1" applyAlignment="1">
      <alignment horizontal="center" vertical="top" wrapText="1"/>
    </xf>
    <xf numFmtId="167" fontId="11" fillId="7" borderId="4" xfId="0" applyNumberFormat="1" applyFont="1" applyFill="1" applyBorder="1" applyAlignment="1">
      <alignment horizontal="center" vertical="top" wrapText="1"/>
    </xf>
    <xf numFmtId="166" fontId="13" fillId="7" borderId="2" xfId="0" applyNumberFormat="1" applyFont="1" applyFill="1" applyBorder="1" applyAlignment="1">
      <alignment horizontal="left" wrapText="1"/>
    </xf>
    <xf numFmtId="166" fontId="13" fillId="7" borderId="4" xfId="0" applyNumberFormat="1" applyFont="1" applyFill="1" applyBorder="1" applyAlignment="1">
      <alignment horizontal="left" wrapText="1"/>
    </xf>
    <xf numFmtId="0" fontId="11" fillId="8" borderId="2" xfId="0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167" fontId="11" fillId="8" borderId="2" xfId="0" applyNumberFormat="1" applyFont="1" applyFill="1" applyBorder="1" applyAlignment="1">
      <alignment horizontal="center" vertical="top" wrapText="1"/>
    </xf>
    <xf numFmtId="167" fontId="11" fillId="8" borderId="4" xfId="0" applyNumberFormat="1" applyFont="1" applyFill="1" applyBorder="1" applyAlignment="1">
      <alignment horizontal="center" vertical="top" wrapText="1"/>
    </xf>
    <xf numFmtId="0" fontId="16" fillId="6" borderId="13" xfId="0" applyFont="1" applyFill="1" applyBorder="1" applyAlignment="1">
      <alignment horizontal="left" vertical="center" wrapText="1"/>
    </xf>
    <xf numFmtId="0" fontId="16" fillId="6" borderId="14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11" fillId="9" borderId="4" xfId="0" applyFont="1" applyFill="1" applyBorder="1" applyAlignment="1">
      <alignment horizontal="center" vertical="top" wrapText="1"/>
    </xf>
    <xf numFmtId="167" fontId="11" fillId="9" borderId="2" xfId="0" applyNumberFormat="1" applyFont="1" applyFill="1" applyBorder="1" applyAlignment="1">
      <alignment horizontal="center" vertical="top" wrapText="1"/>
    </xf>
    <xf numFmtId="167" fontId="11" fillId="9" borderId="4" xfId="0" applyNumberFormat="1" applyFont="1" applyFill="1" applyBorder="1" applyAlignment="1">
      <alignment horizontal="center" vertical="top" wrapText="1"/>
    </xf>
    <xf numFmtId="166" fontId="13" fillId="5" borderId="2" xfId="0" applyNumberFormat="1" applyFont="1" applyFill="1" applyBorder="1" applyAlignment="1">
      <alignment horizontal="left" wrapText="1"/>
    </xf>
    <xf numFmtId="166" fontId="13" fillId="5" borderId="4" xfId="0" applyNumberFormat="1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166" fontId="22" fillId="5" borderId="2" xfId="0" applyNumberFormat="1" applyFont="1" applyFill="1" applyBorder="1" applyAlignment="1">
      <alignment horizontal="left" wrapText="1"/>
    </xf>
    <xf numFmtId="0" fontId="22" fillId="5" borderId="4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top" wrapText="1" indent="3"/>
    </xf>
    <xf numFmtId="0" fontId="12" fillId="6" borderId="4" xfId="0" applyFont="1" applyFill="1" applyBorder="1" applyAlignment="1">
      <alignment horizontal="left" vertical="top" wrapText="1" indent="3"/>
    </xf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24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 indent="7"/>
    </xf>
    <xf numFmtId="0" fontId="6" fillId="4" borderId="3" xfId="0" applyFont="1" applyFill="1" applyBorder="1" applyAlignment="1">
      <alignment horizontal="left" vertical="top" wrapText="1" indent="7"/>
    </xf>
    <xf numFmtId="0" fontId="1" fillId="4" borderId="13" xfId="0" applyFont="1" applyFill="1" applyBorder="1" applyAlignment="1">
      <alignment horizontal="left" vertical="top" wrapText="1" indent="1"/>
    </xf>
    <xf numFmtId="0" fontId="1" fillId="4" borderId="14" xfId="0" applyFont="1" applyFill="1" applyBorder="1" applyAlignment="1">
      <alignment horizontal="left" vertical="top" wrapText="1" indent="1"/>
    </xf>
    <xf numFmtId="0" fontId="12" fillId="5" borderId="13" xfId="0" applyFont="1" applyFill="1" applyBorder="1" applyAlignment="1">
      <alignment horizontal="left" vertical="top" wrapText="1"/>
    </xf>
    <xf numFmtId="0" fontId="12" fillId="5" borderId="14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 wrapText="1" indent="1"/>
    </xf>
    <xf numFmtId="0" fontId="12" fillId="5" borderId="14" xfId="0" applyFont="1" applyFill="1" applyBorder="1" applyAlignment="1">
      <alignment horizontal="left" vertical="top" wrapText="1" indent="1"/>
    </xf>
    <xf numFmtId="0" fontId="12" fillId="5" borderId="13" xfId="0" applyFont="1" applyFill="1" applyBorder="1" applyAlignment="1">
      <alignment horizontal="left" vertical="top" wrapText="1" indent="2"/>
    </xf>
    <xf numFmtId="0" fontId="12" fillId="5" borderId="14" xfId="0" applyFont="1" applyFill="1" applyBorder="1" applyAlignment="1">
      <alignment horizontal="left" vertical="top" wrapText="1" indent="2"/>
    </xf>
    <xf numFmtId="0" fontId="12" fillId="5" borderId="5" xfId="0" applyFont="1" applyFill="1" applyBorder="1" applyAlignment="1">
      <alignment horizontal="left" vertical="top" wrapText="1" indent="3"/>
    </xf>
    <xf numFmtId="0" fontId="12" fillId="5" borderId="7" xfId="0" applyFont="1" applyFill="1" applyBorder="1" applyAlignment="1">
      <alignment horizontal="left" vertical="top" wrapText="1" indent="3"/>
    </xf>
    <xf numFmtId="0" fontId="12" fillId="5" borderId="10" xfId="0" applyFont="1" applyFill="1" applyBorder="1" applyAlignment="1">
      <alignment horizontal="left" vertical="top" wrapText="1" indent="3"/>
    </xf>
    <xf numFmtId="0" fontId="12" fillId="5" borderId="12" xfId="0" applyFont="1" applyFill="1" applyBorder="1" applyAlignment="1">
      <alignment horizontal="left" vertical="top" wrapText="1" indent="3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 indent="3"/>
    </xf>
    <xf numFmtId="0" fontId="1" fillId="3" borderId="4" xfId="0" applyFont="1" applyFill="1" applyBorder="1" applyAlignment="1">
      <alignment horizontal="left" vertical="top" wrapText="1" indent="3"/>
    </xf>
    <xf numFmtId="0" fontId="1" fillId="3" borderId="13" xfId="0" applyFont="1" applyFill="1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 indent="2"/>
    </xf>
    <xf numFmtId="0" fontId="1" fillId="3" borderId="13" xfId="0" applyFont="1" applyFill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left" vertical="top" wrapText="1" indent="2"/>
    </xf>
    <xf numFmtId="0" fontId="1" fillId="4" borderId="4" xfId="0" applyFont="1" applyFill="1" applyBorder="1" applyAlignment="1">
      <alignment horizontal="left" vertical="top" wrapText="1" indent="2"/>
    </xf>
    <xf numFmtId="0" fontId="11" fillId="17" borderId="5" xfId="0" applyFont="1" applyFill="1" applyBorder="1" applyAlignment="1">
      <alignment horizontal="center" vertical="top" wrapText="1"/>
    </xf>
    <xf numFmtId="0" fontId="11" fillId="17" borderId="7" xfId="0" applyFont="1" applyFill="1" applyBorder="1" applyAlignment="1">
      <alignment horizontal="center" vertical="top" wrapText="1"/>
    </xf>
    <xf numFmtId="167" fontId="11" fillId="17" borderId="2" xfId="0" applyNumberFormat="1" applyFont="1" applyFill="1" applyBorder="1" applyAlignment="1">
      <alignment horizontal="center" vertical="top" wrapText="1"/>
    </xf>
    <xf numFmtId="167" fontId="11" fillId="17" borderId="4" xfId="0" applyNumberFormat="1" applyFont="1" applyFill="1" applyBorder="1" applyAlignment="1">
      <alignment horizontal="center" vertical="top" wrapText="1"/>
    </xf>
    <xf numFmtId="0" fontId="11" fillId="10" borderId="5" xfId="0" applyFont="1" applyFill="1" applyBorder="1" applyAlignment="1">
      <alignment horizontal="center" vertical="top" wrapText="1"/>
    </xf>
    <xf numFmtId="0" fontId="11" fillId="10" borderId="7" xfId="0" applyFont="1" applyFill="1" applyBorder="1" applyAlignment="1">
      <alignment horizontal="center" vertical="top" wrapText="1"/>
    </xf>
    <xf numFmtId="167" fontId="11" fillId="10" borderId="2" xfId="0" applyNumberFormat="1" applyFont="1" applyFill="1" applyBorder="1" applyAlignment="1">
      <alignment horizontal="center" vertical="top" wrapText="1"/>
    </xf>
    <xf numFmtId="167" fontId="11" fillId="10" borderId="4" xfId="0" applyNumberFormat="1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horizontal="center" vertical="top" wrapText="1"/>
    </xf>
    <xf numFmtId="166" fontId="17" fillId="6" borderId="2" xfId="0" applyNumberFormat="1" applyFont="1" applyFill="1" applyBorder="1" applyAlignment="1">
      <alignment horizontal="left" wrapText="1"/>
    </xf>
    <xf numFmtId="0" fontId="17" fillId="6" borderId="4" xfId="0" applyFont="1" applyFill="1" applyBorder="1" applyAlignment="1">
      <alignment horizontal="left" wrapText="1"/>
    </xf>
    <xf numFmtId="0" fontId="23" fillId="0" borderId="38" xfId="0" applyFont="1" applyFill="1" applyBorder="1" applyAlignment="1">
      <alignment horizontal="center" vertical="top" wrapText="1"/>
    </xf>
    <xf numFmtId="0" fontId="23" fillId="0" borderId="39" xfId="0" applyFont="1" applyFill="1" applyBorder="1" applyAlignment="1">
      <alignment horizontal="center" vertical="top" wrapText="1"/>
    </xf>
    <xf numFmtId="0" fontId="23" fillId="0" borderId="40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166" fontId="28" fillId="0" borderId="2" xfId="0" applyNumberFormat="1" applyFont="1" applyFill="1" applyBorder="1" applyAlignment="1">
      <alignment horizontal="left" vertical="top" indent="2" shrinkToFit="1"/>
    </xf>
    <xf numFmtId="166" fontId="28" fillId="0" borderId="4" xfId="0" applyNumberFormat="1" applyFont="1" applyFill="1" applyBorder="1" applyAlignment="1">
      <alignment horizontal="left" vertical="top" indent="2" shrinkToFi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40" xfId="0" applyFont="1" applyFill="1" applyBorder="1" applyAlignment="1">
      <alignment horizontal="center" vertical="top" wrapText="1"/>
    </xf>
    <xf numFmtId="0" fontId="26" fillId="0" borderId="27" xfId="0" applyFont="1" applyFill="1" applyBorder="1" applyAlignment="1">
      <alignment horizontal="center" vertical="top" wrapText="1"/>
    </xf>
    <xf numFmtId="0" fontId="26" fillId="0" borderId="28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26" fillId="0" borderId="35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0" fontId="23" fillId="0" borderId="3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center" vertical="top" wrapText="1"/>
    </xf>
    <xf numFmtId="0" fontId="26" fillId="0" borderId="29" xfId="0" applyFont="1" applyFill="1" applyBorder="1" applyAlignment="1">
      <alignment horizontal="center" vertical="top" wrapText="1"/>
    </xf>
    <xf numFmtId="0" fontId="23" fillId="0" borderId="3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left" vertical="top" wrapText="1"/>
    </xf>
    <xf numFmtId="0" fontId="23" fillId="0" borderId="6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vertical="center" wrapText="1" indent="6"/>
    </xf>
    <xf numFmtId="0" fontId="26" fillId="0" borderId="3" xfId="0" applyFont="1" applyFill="1" applyBorder="1" applyAlignment="1">
      <alignment horizontal="left" vertical="center" wrapText="1" indent="6"/>
    </xf>
    <xf numFmtId="0" fontId="26" fillId="0" borderId="3" xfId="0" applyFont="1" applyFill="1" applyBorder="1" applyAlignment="1">
      <alignment horizontal="left" vertical="center" wrapText="1" indent="3"/>
    </xf>
    <xf numFmtId="0" fontId="26" fillId="0" borderId="4" xfId="0" applyFont="1" applyFill="1" applyBorder="1" applyAlignment="1">
      <alignment horizontal="left" vertical="center" wrapText="1" indent="3"/>
    </xf>
    <xf numFmtId="0" fontId="26" fillId="0" borderId="5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center" vertical="top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top" wrapText="1" indent="10"/>
    </xf>
    <xf numFmtId="0" fontId="23" fillId="0" borderId="6" xfId="0" applyFont="1" applyFill="1" applyBorder="1" applyAlignment="1">
      <alignment horizontal="left" vertical="top" wrapText="1" indent="10"/>
    </xf>
    <xf numFmtId="1" fontId="10" fillId="0" borderId="6" xfId="0" applyNumberFormat="1" applyFont="1" applyFill="1" applyBorder="1" applyAlignment="1">
      <alignment horizontal="left" vertical="top" shrinkToFit="1"/>
    </xf>
    <xf numFmtId="164" fontId="10" fillId="0" borderId="6" xfId="0" applyNumberFormat="1" applyFont="1" applyFill="1" applyBorder="1" applyAlignment="1">
      <alignment horizontal="left" vertical="top" shrinkToFit="1"/>
    </xf>
    <xf numFmtId="0" fontId="9" fillId="0" borderId="11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368844</xdr:colOff>
      <xdr:row>45</xdr:row>
      <xdr:rowOff>65078</xdr:rowOff>
    </xdr:from>
    <xdr:to>
      <xdr:col>7</xdr:col>
      <xdr:colOff>149547</xdr:colOff>
      <xdr:row>53</xdr:row>
      <xdr:rowOff>151563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C63403-2961-D04D-3F26-1C1E0E31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6540" l="9797" r="96655">
                      <a14:foregroundMark x1="31422" y1="24394" x2="14098" y2="49308"/>
                      <a14:foregroundMark x1="14098" y1="49308" x2="19474" y2="81488"/>
                      <a14:foregroundMark x1="19474" y1="81488" x2="50299" y2="96540"/>
                      <a14:foregroundMark x1="50299" y1="96540" x2="66428" y2="58651"/>
                      <a14:foregroundMark x1="66428" y1="58651" x2="57109" y2="26125"/>
                      <a14:foregroundMark x1="57109" y1="26125" x2="32855" y2="22837"/>
                      <a14:foregroundMark x1="32855" y1="22837" x2="30466" y2="25433"/>
                      <a14:foregroundMark x1="27718" y1="24394" x2="55556" y2="5363"/>
                      <a14:foregroundMark x1="55556" y1="5363" x2="69415" y2="23010"/>
                      <a14:foregroundMark x1="26762" y1="27682" x2="41935" y2="2768"/>
                      <a14:foregroundMark x1="41935" y1="2768" x2="67025" y2="19896"/>
                      <a14:foregroundMark x1="67025" y1="19896" x2="61171" y2="45329"/>
                      <a14:foregroundMark x1="31900" y1="30623" x2="26165" y2="346"/>
                      <a14:foregroundMark x1="27240" y1="25087" x2="20789" y2="0"/>
                      <a14:foregroundMark x1="26523" y1="26298" x2="17324" y2="3114"/>
                      <a14:foregroundMark x1="65830" y1="67647" x2="90323" y2="74913"/>
                      <a14:foregroundMark x1="90323" y1="74913" x2="78853" y2="41003"/>
                      <a14:foregroundMark x1="78853" y1="41003" x2="96655" y2="18512"/>
                      <a14:foregroundMark x1="96655" y1="18512" x2="89247" y2="692"/>
                      <a14:backgroundMark x1="19937" y1="10624" x2="10633" y2="39792"/>
                      <a14:backgroundMark x1="21907" y1="4448" x2="20264" y2="9600"/>
                      <a14:backgroundMark x1="22222" y1="3460" x2="21935" y2="4359"/>
                      <a14:backgroundMark x1="10633" y1="39792" x2="6930" y2="75260"/>
                      <a14:backgroundMark x1="6930" y1="75260" x2="18519" y2="965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936" y="8423632"/>
          <a:ext cx="2175779" cy="1504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zechjudo@czechjudo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9" zoomScale="85" zoomScaleNormal="85" workbookViewId="0">
      <selection activeCell="F43" sqref="F43"/>
    </sheetView>
  </sheetViews>
  <sheetFormatPr defaultRowHeight="13.2" x14ac:dyDescent="0.25"/>
  <cols>
    <col min="1" max="1" width="30.33203125" customWidth="1"/>
    <col min="2" max="2" width="28" customWidth="1"/>
    <col min="3" max="3" width="31.109375" customWidth="1"/>
    <col min="4" max="4" width="23.33203125" bestFit="1" customWidth="1"/>
    <col min="5" max="5" width="11.88671875" bestFit="1" customWidth="1"/>
    <col min="6" max="6" width="27.21875" customWidth="1"/>
    <col min="7" max="7" width="9" customWidth="1"/>
    <col min="8" max="8" width="6.21875" bestFit="1" customWidth="1"/>
    <col min="9" max="9" width="17.33203125" customWidth="1"/>
  </cols>
  <sheetData>
    <row r="1" spans="1:9" ht="21" x14ac:dyDescent="0.25">
      <c r="A1" s="158" t="s">
        <v>499</v>
      </c>
      <c r="B1" s="158"/>
      <c r="C1" s="158"/>
      <c r="D1" s="158"/>
      <c r="E1" s="158"/>
      <c r="F1" s="158"/>
      <c r="G1" s="158"/>
      <c r="H1" s="158"/>
      <c r="I1" s="158"/>
    </row>
    <row r="2" spans="1:9" ht="21" x14ac:dyDescent="0.25">
      <c r="A2" s="158" t="s">
        <v>3</v>
      </c>
      <c r="B2" s="158"/>
      <c r="C2" s="158"/>
      <c r="D2" s="158"/>
      <c r="E2" s="158"/>
      <c r="F2" s="158"/>
      <c r="G2" s="158"/>
      <c r="H2" s="158"/>
      <c r="I2" s="158"/>
    </row>
    <row r="3" spans="1:9" ht="24.6" x14ac:dyDescent="0.25">
      <c r="A3" s="159" t="s">
        <v>4</v>
      </c>
      <c r="B3" s="159"/>
      <c r="C3" s="159"/>
      <c r="D3" s="159"/>
      <c r="E3" s="159"/>
      <c r="F3" s="159"/>
      <c r="G3" s="159"/>
      <c r="H3" s="159"/>
      <c r="I3" s="159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18.600000000000001" customHeight="1" x14ac:dyDescent="0.25">
      <c r="A5" s="5" t="s">
        <v>5</v>
      </c>
      <c r="B5" s="160" t="s">
        <v>277</v>
      </c>
      <c r="C5" s="161"/>
      <c r="D5" s="161"/>
      <c r="E5" s="161"/>
      <c r="F5" s="161"/>
      <c r="G5" s="161"/>
      <c r="H5" s="161"/>
      <c r="I5" s="162"/>
    </row>
    <row r="6" spans="1:9" x14ac:dyDescent="0.25">
      <c r="A6" s="163" t="s">
        <v>6</v>
      </c>
      <c r="B6" s="164"/>
      <c r="C6" s="164"/>
      <c r="D6" s="164"/>
      <c r="E6" s="165"/>
      <c r="F6" s="166" t="s">
        <v>7</v>
      </c>
      <c r="G6" s="167"/>
      <c r="H6" s="167"/>
      <c r="I6" s="167"/>
    </row>
    <row r="7" spans="1:9" x14ac:dyDescent="0.25">
      <c r="A7" s="180" t="s">
        <v>0</v>
      </c>
      <c r="B7" s="182" t="s">
        <v>8</v>
      </c>
      <c r="C7" s="183"/>
      <c r="D7" s="184" t="s">
        <v>9</v>
      </c>
      <c r="E7" s="186" t="s">
        <v>10</v>
      </c>
      <c r="F7" s="168" t="s">
        <v>1</v>
      </c>
      <c r="G7" s="188" t="s">
        <v>11</v>
      </c>
      <c r="H7" s="189"/>
      <c r="I7" s="168" t="s">
        <v>10</v>
      </c>
    </row>
    <row r="8" spans="1:9" x14ac:dyDescent="0.25">
      <c r="A8" s="181"/>
      <c r="B8" s="6" t="s">
        <v>12</v>
      </c>
      <c r="C8" s="7" t="s">
        <v>13</v>
      </c>
      <c r="D8" s="185"/>
      <c r="E8" s="187"/>
      <c r="F8" s="169"/>
      <c r="G8" s="8" t="s">
        <v>12</v>
      </c>
      <c r="H8" s="9" t="s">
        <v>13</v>
      </c>
      <c r="I8" s="169"/>
    </row>
    <row r="9" spans="1:9" x14ac:dyDescent="0.25">
      <c r="A9" s="59"/>
      <c r="B9" s="29"/>
      <c r="C9" s="29"/>
      <c r="D9" s="29"/>
      <c r="E9" s="29"/>
      <c r="F9" s="59"/>
      <c r="G9" s="73"/>
      <c r="H9" s="73"/>
      <c r="I9" s="29"/>
    </row>
    <row r="10" spans="1:9" x14ac:dyDescent="0.25">
      <c r="A10" s="59"/>
      <c r="B10" s="73"/>
      <c r="C10" s="29"/>
      <c r="D10" s="29"/>
      <c r="E10" s="29"/>
      <c r="F10" s="59"/>
      <c r="G10" s="73"/>
      <c r="H10" s="73"/>
      <c r="I10" s="29"/>
    </row>
    <row r="11" spans="1:9" x14ac:dyDescent="0.25">
      <c r="A11" s="59"/>
      <c r="B11" s="73"/>
      <c r="C11" s="29"/>
      <c r="D11" s="29"/>
      <c r="E11" s="29"/>
      <c r="F11" s="59"/>
      <c r="G11" s="73"/>
      <c r="H11" s="73"/>
      <c r="I11" s="29"/>
    </row>
    <row r="12" spans="1:9" x14ac:dyDescent="0.25">
      <c r="A12" s="59"/>
      <c r="B12" s="73"/>
      <c r="C12" s="29"/>
      <c r="D12" s="29"/>
      <c r="E12" s="29"/>
      <c r="F12" s="59"/>
      <c r="G12" s="73"/>
      <c r="H12" s="73"/>
      <c r="I12" s="29"/>
    </row>
    <row r="13" spans="1:9" x14ac:dyDescent="0.25">
      <c r="A13" s="59"/>
      <c r="B13" s="73"/>
      <c r="C13" s="29"/>
      <c r="D13" s="29"/>
      <c r="E13" s="29"/>
      <c r="F13" s="59"/>
      <c r="G13" s="73"/>
      <c r="H13" s="73"/>
      <c r="I13" s="29"/>
    </row>
    <row r="14" spans="1:9" ht="13.8" x14ac:dyDescent="0.25">
      <c r="A14" s="148" t="s">
        <v>15</v>
      </c>
      <c r="B14" s="149"/>
      <c r="C14" s="149"/>
      <c r="D14" s="149"/>
      <c r="E14" s="149"/>
      <c r="F14" s="149"/>
      <c r="G14" s="149"/>
      <c r="H14" s="149"/>
      <c r="I14" s="150"/>
    </row>
    <row r="15" spans="1:9" x14ac:dyDescent="0.25">
      <c r="A15" s="10" t="s">
        <v>16</v>
      </c>
      <c r="B15" s="170" t="s">
        <v>17</v>
      </c>
      <c r="C15" s="172" t="s">
        <v>18</v>
      </c>
      <c r="D15" s="170" t="s">
        <v>19</v>
      </c>
      <c r="E15" s="170" t="s">
        <v>20</v>
      </c>
      <c r="F15" s="174" t="s">
        <v>21</v>
      </c>
      <c r="G15" s="170" t="s">
        <v>22</v>
      </c>
      <c r="H15" s="176" t="s">
        <v>23</v>
      </c>
      <c r="I15" s="177"/>
    </row>
    <row r="16" spans="1:9" x14ac:dyDescent="0.25">
      <c r="A16" s="10" t="s">
        <v>509</v>
      </c>
      <c r="B16" s="171"/>
      <c r="C16" s="173"/>
      <c r="D16" s="171"/>
      <c r="E16" s="171"/>
      <c r="F16" s="175"/>
      <c r="G16" s="171"/>
      <c r="H16" s="178"/>
      <c r="I16" s="179"/>
    </row>
    <row r="17" spans="1:9" ht="13.8" x14ac:dyDescent="0.3">
      <c r="A17" s="11" t="s">
        <v>24</v>
      </c>
      <c r="B17" s="59"/>
      <c r="C17" s="59"/>
      <c r="D17" s="12" t="str">
        <f>IF(E17=0,"",E17)</f>
        <v/>
      </c>
      <c r="E17" s="28"/>
      <c r="F17" s="12" t="str">
        <f>IF(C17-B17=0,"",C17-B17)</f>
        <v/>
      </c>
      <c r="G17" s="31">
        <v>115</v>
      </c>
      <c r="H17" s="146" t="str">
        <f>IF(F17="","",E17*F17*G17)</f>
        <v/>
      </c>
      <c r="I17" s="147"/>
    </row>
    <row r="18" spans="1:9" ht="13.8" x14ac:dyDescent="0.3">
      <c r="A18" s="11" t="s">
        <v>24</v>
      </c>
      <c r="B18" s="59"/>
      <c r="C18" s="59"/>
      <c r="D18" s="12" t="str">
        <f t="shared" ref="D18:D19" si="0">IF(E18=0,"",E18)</f>
        <v/>
      </c>
      <c r="E18" s="72"/>
      <c r="F18" s="12" t="str">
        <f t="shared" ref="F18:F23" si="1">IF(C18-B18=0,"",C18-B18)</f>
        <v/>
      </c>
      <c r="G18" s="31">
        <v>115</v>
      </c>
      <c r="H18" s="146" t="str">
        <f t="shared" ref="H18:H23" si="2">IF(F18="","",E18*F18*G18)</f>
        <v/>
      </c>
      <c r="I18" s="147"/>
    </row>
    <row r="19" spans="1:9" ht="13.8" x14ac:dyDescent="0.3">
      <c r="A19" s="11" t="s">
        <v>24</v>
      </c>
      <c r="B19" s="59"/>
      <c r="C19" s="59"/>
      <c r="D19" s="12" t="str">
        <f t="shared" si="0"/>
        <v/>
      </c>
      <c r="E19" s="72"/>
      <c r="F19" s="12" t="str">
        <f t="shared" si="1"/>
        <v/>
      </c>
      <c r="G19" s="31">
        <v>115</v>
      </c>
      <c r="H19" s="146" t="str">
        <f t="shared" si="2"/>
        <v/>
      </c>
      <c r="I19" s="147"/>
    </row>
    <row r="20" spans="1:9" ht="13.8" x14ac:dyDescent="0.3">
      <c r="A20" s="11" t="s">
        <v>24</v>
      </c>
      <c r="B20" s="59"/>
      <c r="C20" s="59"/>
      <c r="D20" s="12" t="str">
        <f>IF(E20/2=0,"",E20)</f>
        <v/>
      </c>
      <c r="E20" s="72"/>
      <c r="F20" s="12" t="str">
        <f t="shared" si="1"/>
        <v/>
      </c>
      <c r="G20" s="31">
        <v>115</v>
      </c>
      <c r="H20" s="146" t="str">
        <f t="shared" si="2"/>
        <v/>
      </c>
      <c r="I20" s="147"/>
    </row>
    <row r="21" spans="1:9" ht="13.8" x14ac:dyDescent="0.3">
      <c r="A21" s="11" t="s">
        <v>25</v>
      </c>
      <c r="B21" s="59"/>
      <c r="C21" s="59"/>
      <c r="D21" s="16" t="str">
        <f>IF(E21="","",IF(MOD(E21,2)&gt;0,"Incorrect number of persons",E21/2))</f>
        <v/>
      </c>
      <c r="E21" s="28"/>
      <c r="F21" s="12" t="str">
        <f t="shared" si="1"/>
        <v/>
      </c>
      <c r="G21" s="31">
        <v>90</v>
      </c>
      <c r="H21" s="146" t="str">
        <f t="shared" si="2"/>
        <v/>
      </c>
      <c r="I21" s="147"/>
    </row>
    <row r="22" spans="1:9" ht="13.8" x14ac:dyDescent="0.3">
      <c r="A22" s="11" t="s">
        <v>25</v>
      </c>
      <c r="B22" s="59"/>
      <c r="C22" s="59"/>
      <c r="D22" s="16" t="str">
        <f t="shared" ref="D22:D23" si="3">IF(E22="","",IF(MOD(E22,2)&gt;0,"Incorrect number of persons",E22/2))</f>
        <v/>
      </c>
      <c r="E22" s="28"/>
      <c r="F22" s="12" t="str">
        <f t="shared" si="1"/>
        <v/>
      </c>
      <c r="G22" s="31">
        <v>90</v>
      </c>
      <c r="H22" s="146" t="str">
        <f t="shared" si="2"/>
        <v/>
      </c>
      <c r="I22" s="147"/>
    </row>
    <row r="23" spans="1:9" ht="13.8" x14ac:dyDescent="0.3">
      <c r="A23" s="11" t="s">
        <v>25</v>
      </c>
      <c r="B23" s="59"/>
      <c r="C23" s="59"/>
      <c r="D23" s="16" t="str">
        <f t="shared" si="3"/>
        <v/>
      </c>
      <c r="E23" s="28"/>
      <c r="F23" s="12" t="str">
        <f t="shared" si="1"/>
        <v/>
      </c>
      <c r="G23" s="31">
        <v>90</v>
      </c>
      <c r="H23" s="146" t="str">
        <f t="shared" si="2"/>
        <v/>
      </c>
      <c r="I23" s="147"/>
    </row>
    <row r="24" spans="1:9" ht="13.8" x14ac:dyDescent="0.3">
      <c r="A24" s="11" t="s">
        <v>25</v>
      </c>
      <c r="B24" s="59"/>
      <c r="C24" s="59"/>
      <c r="D24" s="16" t="str">
        <f>IF(E24="","",IF(MOD(E24,2)&gt;0,"Incorrect number of persons",E24/2))</f>
        <v/>
      </c>
      <c r="E24" s="28"/>
      <c r="F24" s="12" t="str">
        <f>IF(C24-B24=0,"",C24-B24)</f>
        <v/>
      </c>
      <c r="G24" s="31">
        <v>90</v>
      </c>
      <c r="H24" s="146" t="str">
        <f>IF(F24="","",E24*F24*G24)</f>
        <v/>
      </c>
      <c r="I24" s="147"/>
    </row>
    <row r="25" spans="1:9" ht="15.6" x14ac:dyDescent="0.3">
      <c r="A25" s="148" t="s">
        <v>26</v>
      </c>
      <c r="B25" s="149"/>
      <c r="C25" s="149"/>
      <c r="D25" s="149"/>
      <c r="E25" s="149"/>
      <c r="F25" s="149"/>
      <c r="G25" s="150"/>
      <c r="H25" s="151">
        <f>SUM(H17:I24)</f>
        <v>0</v>
      </c>
      <c r="I25" s="152"/>
    </row>
    <row r="26" spans="1:9" ht="13.8" x14ac:dyDescent="0.25">
      <c r="A26" s="153" t="s">
        <v>27</v>
      </c>
      <c r="B26" s="154"/>
      <c r="C26" s="154"/>
      <c r="D26" s="155"/>
      <c r="E26" s="15" t="s">
        <v>67</v>
      </c>
      <c r="F26" s="13" t="s">
        <v>68</v>
      </c>
      <c r="G26" s="13"/>
      <c r="H26" s="156" t="s">
        <v>28</v>
      </c>
      <c r="I26" s="157"/>
    </row>
    <row r="27" spans="1:9" ht="13.8" x14ac:dyDescent="0.3">
      <c r="A27" s="130" t="s">
        <v>29</v>
      </c>
      <c r="B27" s="131"/>
      <c r="C27" s="132">
        <v>44854</v>
      </c>
      <c r="D27" s="133"/>
      <c r="E27" s="27"/>
      <c r="F27" s="27"/>
      <c r="G27" s="14"/>
      <c r="H27" s="134" t="str">
        <f>IF(E27*config!$G$2+F27*config!$F$2=0,"",E27*config!$G$2+F27*config!$F$2)</f>
        <v/>
      </c>
      <c r="I27" s="135"/>
    </row>
    <row r="28" spans="1:9" ht="13.8" x14ac:dyDescent="0.3">
      <c r="A28" s="136" t="s">
        <v>30</v>
      </c>
      <c r="B28" s="137"/>
      <c r="C28" s="138">
        <v>44855</v>
      </c>
      <c r="D28" s="139"/>
      <c r="E28" s="71"/>
      <c r="F28" s="71"/>
      <c r="G28" s="140"/>
      <c r="H28" s="134" t="str">
        <f>IF(E28*config!$G$2+F28*config!$F$2=0,"",E28*config!$G$2+F28*config!$F$2)</f>
        <v/>
      </c>
      <c r="I28" s="135"/>
    </row>
    <row r="29" spans="1:9" ht="13.8" x14ac:dyDescent="0.3">
      <c r="A29" s="142" t="s">
        <v>31</v>
      </c>
      <c r="B29" s="143"/>
      <c r="C29" s="144">
        <v>44856</v>
      </c>
      <c r="D29" s="145"/>
      <c r="E29" s="71"/>
      <c r="F29" s="71"/>
      <c r="G29" s="141"/>
      <c r="H29" s="134" t="str">
        <f>IF(E29*config!$G$2+F29*config!$F$2=0,"",E29*config!$G$2+F29*config!$F$2)</f>
        <v/>
      </c>
      <c r="I29" s="135"/>
    </row>
    <row r="30" spans="1:9" s="67" customFormat="1" ht="13.8" x14ac:dyDescent="0.3">
      <c r="A30" s="194" t="s">
        <v>32</v>
      </c>
      <c r="B30" s="195"/>
      <c r="C30" s="196">
        <v>44857</v>
      </c>
      <c r="D30" s="197"/>
      <c r="E30" s="71"/>
      <c r="F30" s="71"/>
      <c r="G30" s="76"/>
      <c r="H30" s="134" t="str">
        <f>IF(E30*config!$G$2+F30*config!$F$2=0,"",E30*config!$G$2+F30*config!$F$2)</f>
        <v/>
      </c>
      <c r="I30" s="135"/>
    </row>
    <row r="31" spans="1:9" ht="13.8" x14ac:dyDescent="0.3">
      <c r="A31" s="190" t="s">
        <v>69</v>
      </c>
      <c r="B31" s="191"/>
      <c r="C31" s="192">
        <v>44858</v>
      </c>
      <c r="D31" s="193"/>
      <c r="E31" s="71"/>
      <c r="F31" s="71"/>
      <c r="G31" s="33"/>
      <c r="H31" s="134" t="str">
        <f>IF(E31*config!$G$2+F31*config!$F$2=0,"",E31*config!$G$2+F31*config!$F$2)</f>
        <v/>
      </c>
      <c r="I31" s="135"/>
    </row>
    <row r="32" spans="1:9" ht="18" x14ac:dyDescent="0.35">
      <c r="A32" s="198" t="s">
        <v>33</v>
      </c>
      <c r="B32" s="199"/>
      <c r="C32" s="199"/>
      <c r="D32" s="199"/>
      <c r="E32" s="199"/>
      <c r="F32" s="199"/>
      <c r="G32" s="200"/>
      <c r="H32" s="201">
        <f>SUM(H27:I31)</f>
        <v>0</v>
      </c>
      <c r="I32" s="202"/>
    </row>
    <row r="33" spans="1:9" ht="13.8" x14ac:dyDescent="0.25">
      <c r="A33" s="99" t="s">
        <v>498</v>
      </c>
      <c r="B33" s="100"/>
      <c r="C33" s="100"/>
      <c r="D33" s="100"/>
      <c r="E33" s="100"/>
      <c r="F33" s="100"/>
      <c r="G33" s="100"/>
      <c r="H33" s="100"/>
      <c r="I33" s="101"/>
    </row>
    <row r="34" spans="1:9" x14ac:dyDescent="0.25">
      <c r="A34" s="62" t="s">
        <v>16</v>
      </c>
      <c r="B34" s="102" t="s">
        <v>17</v>
      </c>
      <c r="C34" s="104" t="s">
        <v>18</v>
      </c>
      <c r="D34" s="102" t="s">
        <v>19</v>
      </c>
      <c r="E34" s="102" t="s">
        <v>20</v>
      </c>
      <c r="F34" s="106" t="s">
        <v>21</v>
      </c>
      <c r="G34" s="102" t="s">
        <v>497</v>
      </c>
      <c r="H34" s="110" t="s">
        <v>23</v>
      </c>
      <c r="I34" s="111"/>
    </row>
    <row r="35" spans="1:9" ht="19.2" customHeight="1" x14ac:dyDescent="0.25">
      <c r="A35" s="62" t="s">
        <v>510</v>
      </c>
      <c r="B35" s="103"/>
      <c r="C35" s="105"/>
      <c r="D35" s="103"/>
      <c r="E35" s="103"/>
      <c r="F35" s="107"/>
      <c r="G35" s="103"/>
      <c r="H35" s="112"/>
      <c r="I35" s="113"/>
    </row>
    <row r="36" spans="1:9" ht="13.8" x14ac:dyDescent="0.3">
      <c r="A36" s="63" t="s">
        <v>24</v>
      </c>
      <c r="B36" s="59"/>
      <c r="C36" s="59"/>
      <c r="D36" s="64" t="str">
        <f>IF(E36=0,"",E36)</f>
        <v/>
      </c>
      <c r="E36" s="27"/>
      <c r="F36" s="64" t="str">
        <f>IF(C36-B36=0,"",C36-B36)</f>
        <v/>
      </c>
      <c r="G36" s="65">
        <v>360</v>
      </c>
      <c r="H36" s="114" t="str">
        <f>IF(OR(F36="",E36=""),"",E36*G36)</f>
        <v/>
      </c>
      <c r="I36" s="115"/>
    </row>
    <row r="37" spans="1:9" ht="13.8" x14ac:dyDescent="0.3">
      <c r="A37" s="63" t="s">
        <v>24</v>
      </c>
      <c r="B37" s="59"/>
      <c r="C37" s="59"/>
      <c r="D37" s="64" t="str">
        <f t="shared" ref="D37" si="4">IF(E37=0,"",E37)</f>
        <v/>
      </c>
      <c r="E37" s="27"/>
      <c r="F37" s="64" t="str">
        <f>IF(C37-B37=0,"",C37-B37)</f>
        <v/>
      </c>
      <c r="G37" s="65">
        <v>360</v>
      </c>
      <c r="H37" s="114" t="str">
        <f>IF(OR(F37="",E37=""),"",E37*G37)</f>
        <v/>
      </c>
      <c r="I37" s="115"/>
    </row>
    <row r="38" spans="1:9" ht="13.8" x14ac:dyDescent="0.3">
      <c r="A38" s="63" t="s">
        <v>25</v>
      </c>
      <c r="B38" s="59"/>
      <c r="C38" s="59"/>
      <c r="D38" s="66" t="str">
        <f>IF(E38="","",IF(MOD(E38,2)&gt;0,"Incorrect number of persons",E38/2))</f>
        <v/>
      </c>
      <c r="E38" s="71"/>
      <c r="F38" s="64" t="str">
        <f t="shared" ref="F38:F39" si="5">IF(C38-B38=0,"",C38-B38)</f>
        <v/>
      </c>
      <c r="G38" s="65">
        <v>310</v>
      </c>
      <c r="H38" s="114" t="str">
        <f t="shared" ref="H38:H39" si="6">IF(OR(F38="",E38=""),"",E38*G38)</f>
        <v/>
      </c>
      <c r="I38" s="115"/>
    </row>
    <row r="39" spans="1:9" ht="13.8" x14ac:dyDescent="0.3">
      <c r="A39" s="63" t="s">
        <v>25</v>
      </c>
      <c r="B39" s="59"/>
      <c r="C39" s="59"/>
      <c r="D39" s="66" t="str">
        <f t="shared" ref="D39" si="7">IF(E39="","",IF(MOD(E39,2)&gt;0,"Incorrect number of persons",E39/2))</f>
        <v/>
      </c>
      <c r="E39" s="71"/>
      <c r="F39" s="64" t="str">
        <f t="shared" si="5"/>
        <v/>
      </c>
      <c r="G39" s="65">
        <v>310</v>
      </c>
      <c r="H39" s="114" t="str">
        <f t="shared" si="6"/>
        <v/>
      </c>
      <c r="I39" s="115"/>
    </row>
    <row r="40" spans="1:9" ht="15.6" x14ac:dyDescent="0.3">
      <c r="A40" s="99" t="s">
        <v>498</v>
      </c>
      <c r="B40" s="100"/>
      <c r="C40" s="100"/>
      <c r="D40" s="100"/>
      <c r="E40" s="100"/>
      <c r="F40" s="100"/>
      <c r="G40" s="101"/>
      <c r="H40" s="108">
        <f>SUM(H36:I39)</f>
        <v>0</v>
      </c>
      <c r="I40" s="109"/>
    </row>
    <row r="41" spans="1:9" ht="15.6" x14ac:dyDescent="0.3">
      <c r="A41" s="94" t="s">
        <v>36</v>
      </c>
      <c r="B41" s="95"/>
      <c r="C41" s="95"/>
      <c r="D41" s="95"/>
      <c r="E41" s="96"/>
      <c r="F41" s="92"/>
      <c r="G41" s="39">
        <v>45</v>
      </c>
      <c r="H41" s="97">
        <f>F41*config!H2</f>
        <v>0</v>
      </c>
      <c r="I41" s="98"/>
    </row>
    <row r="42" spans="1:9" ht="15.6" x14ac:dyDescent="0.3">
      <c r="A42" s="125" t="s">
        <v>34</v>
      </c>
      <c r="B42" s="126"/>
      <c r="C42" s="126"/>
      <c r="D42" s="126"/>
      <c r="E42" s="127"/>
      <c r="F42" s="93"/>
      <c r="G42" s="40" t="s">
        <v>37</v>
      </c>
      <c r="H42" s="128">
        <f>F42*config!J2</f>
        <v>0</v>
      </c>
      <c r="I42" s="129"/>
    </row>
    <row r="43" spans="1:9" ht="15.6" x14ac:dyDescent="0.3">
      <c r="A43" s="122" t="s">
        <v>61</v>
      </c>
      <c r="B43" s="123"/>
      <c r="C43" s="123"/>
      <c r="D43" s="123"/>
      <c r="E43" s="123"/>
      <c r="F43" s="70"/>
      <c r="G43" s="39">
        <v>100</v>
      </c>
      <c r="H43" s="97">
        <f>IF(F43*config!I2=0,0,F43*config!I2)</f>
        <v>0</v>
      </c>
      <c r="I43" s="124"/>
    </row>
    <row r="44" spans="1:9" ht="25.8" x14ac:dyDescent="0.25">
      <c r="A44" s="116" t="s">
        <v>35</v>
      </c>
      <c r="B44" s="117"/>
      <c r="C44" s="117"/>
      <c r="D44" s="117"/>
      <c r="E44" s="117"/>
      <c r="F44" s="118"/>
      <c r="G44" s="119"/>
      <c r="H44" s="120">
        <f>H43+H32+H41+H42+H25+H40</f>
        <v>0</v>
      </c>
      <c r="I44" s="121"/>
    </row>
  </sheetData>
  <sheetProtection algorithmName="SHA-512" hashValue="/tqbHgq57rKC9FyVEel8T4MvM+B+v/yX16jDQzUGRR4gNvgxXNkb8zpTg+scpANW+S8n1Xx9gvgCxtZYSqREcQ==" saltValue="ioRCQz6yX/tap3H73lXfyg==" spinCount="100000" sheet="1" selectLockedCells="1"/>
  <mergeCells count="73">
    <mergeCell ref="H30:I30"/>
    <mergeCell ref="A31:B31"/>
    <mergeCell ref="C31:D31"/>
    <mergeCell ref="H38:I38"/>
    <mergeCell ref="H39:I39"/>
    <mergeCell ref="A30:B30"/>
    <mergeCell ref="C30:D30"/>
    <mergeCell ref="H31:I31"/>
    <mergeCell ref="A32:G32"/>
    <mergeCell ref="H32:I32"/>
    <mergeCell ref="H22:I22"/>
    <mergeCell ref="I7:I8"/>
    <mergeCell ref="A14:I14"/>
    <mergeCell ref="B15:B16"/>
    <mergeCell ref="C15:C16"/>
    <mergeCell ref="D15:D16"/>
    <mergeCell ref="E15:E16"/>
    <mergeCell ref="F15:F16"/>
    <mergeCell ref="G15:G16"/>
    <mergeCell ref="H15:I16"/>
    <mergeCell ref="A7:A8"/>
    <mergeCell ref="B7:C7"/>
    <mergeCell ref="D7:D8"/>
    <mergeCell ref="E7:E8"/>
    <mergeCell ref="F7:F8"/>
    <mergeCell ref="G7:H7"/>
    <mergeCell ref="A1:I1"/>
    <mergeCell ref="A2:I2"/>
    <mergeCell ref="A3:I3"/>
    <mergeCell ref="B5:I5"/>
    <mergeCell ref="A6:E6"/>
    <mergeCell ref="F6:I6"/>
    <mergeCell ref="H17:I17"/>
    <mergeCell ref="H18:I18"/>
    <mergeCell ref="H19:I19"/>
    <mergeCell ref="H20:I20"/>
    <mergeCell ref="H21:I21"/>
    <mergeCell ref="H23:I23"/>
    <mergeCell ref="H24:I24"/>
    <mergeCell ref="A25:G25"/>
    <mergeCell ref="H25:I25"/>
    <mergeCell ref="A26:D26"/>
    <mergeCell ref="H26:I26"/>
    <mergeCell ref="A27:B27"/>
    <mergeCell ref="C27:D27"/>
    <mergeCell ref="H27:I27"/>
    <mergeCell ref="A28:B28"/>
    <mergeCell ref="C28:D28"/>
    <mergeCell ref="G28:G29"/>
    <mergeCell ref="H28:I28"/>
    <mergeCell ref="A29:B29"/>
    <mergeCell ref="C29:D29"/>
    <mergeCell ref="H29:I29"/>
    <mergeCell ref="A44:G44"/>
    <mergeCell ref="H44:I44"/>
    <mergeCell ref="A43:E43"/>
    <mergeCell ref="H43:I43"/>
    <mergeCell ref="A42:E42"/>
    <mergeCell ref="H42:I42"/>
    <mergeCell ref="A41:E41"/>
    <mergeCell ref="H41:I41"/>
    <mergeCell ref="A33:I33"/>
    <mergeCell ref="B34:B35"/>
    <mergeCell ref="C34:C35"/>
    <mergeCell ref="D34:D35"/>
    <mergeCell ref="E34:E35"/>
    <mergeCell ref="F34:F35"/>
    <mergeCell ref="G34:G35"/>
    <mergeCell ref="A40:G40"/>
    <mergeCell ref="H40:I40"/>
    <mergeCell ref="H34:I35"/>
    <mergeCell ref="H36:I36"/>
    <mergeCell ref="H37:I37"/>
  </mergeCells>
  <phoneticPr fontId="29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config!$K$2:$K$13</xm:f>
          </x14:formula1>
          <xm:sqref>C10:C13 H10:H13</xm:sqref>
        </x14:dataValidation>
        <x14:dataValidation type="list" allowBlank="1" showInputMessage="1" showErrorMessage="1" xr:uid="{00000000-0002-0000-0000-000001000000}">
          <x14:formula1>
            <xm:f>config!$M$2:$M$207</xm:f>
          </x14:formula1>
          <xm:sqref>B5:I5</xm:sqref>
        </x14:dataValidation>
        <x14:dataValidation type="list" allowBlank="1" showInputMessage="1" showErrorMessage="1" xr:uid="{00000000-0002-0000-0000-000002000000}">
          <x14:formula1>
            <xm:f>config!$K$2:$K$25</xm:f>
          </x14:formula1>
          <xm:sqref>B9:B13 G9:G13</xm:sqref>
        </x14:dataValidation>
        <x14:dataValidation type="list" allowBlank="1" showInputMessage="1" showErrorMessage="1" xr:uid="{00000000-0002-0000-0000-000003000000}">
          <x14:formula1>
            <xm:f>config!$L$2:$L$13</xm:f>
          </x14:formula1>
          <xm:sqref>C9 H9</xm:sqref>
        </x14:dataValidation>
        <x14:dataValidation type="list" allowBlank="1" showInputMessage="1" showErrorMessage="1" xr:uid="{00000000-0002-0000-0000-000004000000}">
          <x14:formula1>
            <xm:f>config!$A$3:$A$8</xm:f>
          </x14:formula1>
          <xm:sqref>F9:F13 C17:C24</xm:sqref>
        </x14:dataValidation>
        <x14:dataValidation type="list" allowBlank="1" showInputMessage="1" showErrorMessage="1" xr:uid="{00000000-0002-0000-0000-000005000000}">
          <x14:formula1>
            <xm:f>config!$A$2:$A$5</xm:f>
          </x14:formula1>
          <xm:sqref>A9:A13 B17:B24</xm:sqref>
        </x14:dataValidation>
        <x14:dataValidation type="list" allowBlank="1" showInputMessage="1" showErrorMessage="1" xr:uid="{186C66FF-5890-40D9-A0B5-732527719975}">
          <x14:formula1>
            <xm:f>config!$A$6:$A$9</xm:f>
          </x14:formula1>
          <xm:sqref>B36:B39</xm:sqref>
        </x14:dataValidation>
        <x14:dataValidation type="list" allowBlank="1" showInputMessage="1" showErrorMessage="1" xr:uid="{4ECC737C-47E7-41CC-83E5-36A5D60562AF}">
          <x14:formula1>
            <xm:f>config!$A$7:$A$9</xm:f>
          </x14:formula1>
          <xm:sqref>C36:C39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opLeftCell="A27" zoomScale="115" zoomScaleNormal="115" workbookViewId="0">
      <selection activeCell="H42" sqref="H42"/>
    </sheetView>
  </sheetViews>
  <sheetFormatPr defaultRowHeight="13.2" x14ac:dyDescent="0.25"/>
  <cols>
    <col min="1" max="1" width="25.5546875" customWidth="1"/>
    <col min="2" max="2" width="13.33203125" customWidth="1"/>
    <col min="3" max="3" width="14.6640625" customWidth="1"/>
    <col min="4" max="4" width="9.33203125" customWidth="1"/>
    <col min="5" max="5" width="11" customWidth="1"/>
    <col min="6" max="6" width="11.5546875" customWidth="1"/>
    <col min="7" max="7" width="12.33203125" customWidth="1"/>
    <col min="8" max="8" width="13.33203125" customWidth="1"/>
    <col min="9" max="9" width="32.6640625" customWidth="1"/>
  </cols>
  <sheetData>
    <row r="1" spans="1:9" ht="17.399999999999999" x14ac:dyDescent="0.25">
      <c r="A1" s="235" t="s">
        <v>482</v>
      </c>
      <c r="B1" s="236"/>
      <c r="C1" s="236"/>
      <c r="D1" s="236"/>
      <c r="E1" s="236"/>
      <c r="F1" s="236"/>
      <c r="G1" s="236"/>
      <c r="H1" s="237"/>
      <c r="I1" s="1"/>
    </row>
    <row r="2" spans="1:9" x14ac:dyDescent="0.25">
      <c r="A2" s="238" t="s">
        <v>483</v>
      </c>
      <c r="B2" s="239"/>
      <c r="C2" s="17"/>
      <c r="D2" s="34" t="s">
        <v>51</v>
      </c>
      <c r="E2" s="239" t="s">
        <v>489</v>
      </c>
      <c r="F2" s="239"/>
      <c r="G2" s="239"/>
      <c r="H2" s="18"/>
      <c r="I2" s="2"/>
    </row>
    <row r="3" spans="1:9" ht="13.05" customHeight="1" x14ac:dyDescent="0.25">
      <c r="A3" s="19" t="s">
        <v>484</v>
      </c>
      <c r="B3" s="20"/>
      <c r="C3" s="20"/>
      <c r="D3" s="20"/>
      <c r="E3" s="234" t="s">
        <v>490</v>
      </c>
      <c r="F3" s="234"/>
      <c r="G3" s="234"/>
      <c r="H3" s="21"/>
      <c r="I3" s="2"/>
    </row>
    <row r="4" spans="1:9" x14ac:dyDescent="0.25">
      <c r="A4" s="19" t="s">
        <v>485</v>
      </c>
      <c r="B4" s="20"/>
      <c r="C4" s="20"/>
      <c r="D4" s="20"/>
      <c r="E4" s="234" t="s">
        <v>491</v>
      </c>
      <c r="F4" s="234"/>
      <c r="G4" s="234"/>
      <c r="H4" s="21"/>
      <c r="I4" s="2"/>
    </row>
    <row r="5" spans="1:9" x14ac:dyDescent="0.25">
      <c r="A5" s="37" t="s">
        <v>486</v>
      </c>
      <c r="B5" s="38"/>
      <c r="C5" s="38"/>
      <c r="D5" s="35" t="s">
        <v>52</v>
      </c>
      <c r="E5" s="234" t="s">
        <v>487</v>
      </c>
      <c r="F5" s="234"/>
      <c r="G5" s="234"/>
      <c r="H5" s="21"/>
      <c r="I5" s="2"/>
    </row>
    <row r="6" spans="1:9" ht="13.05" customHeight="1" x14ac:dyDescent="0.25">
      <c r="A6" s="19"/>
      <c r="B6" s="20"/>
      <c r="C6" s="20"/>
      <c r="D6" s="35" t="s">
        <v>53</v>
      </c>
      <c r="E6" s="234" t="s">
        <v>488</v>
      </c>
      <c r="F6" s="234"/>
      <c r="G6" s="20"/>
      <c r="H6" s="21"/>
      <c r="I6" s="2"/>
    </row>
    <row r="7" spans="1:9" x14ac:dyDescent="0.25">
      <c r="A7" s="240"/>
      <c r="B7" s="241"/>
      <c r="C7" s="241"/>
      <c r="D7" s="241"/>
      <c r="E7" s="242"/>
      <c r="F7" s="242"/>
      <c r="G7" s="36"/>
      <c r="H7" s="22"/>
      <c r="I7" s="2"/>
    </row>
    <row r="8" spans="1:9" x14ac:dyDescent="0.25">
      <c r="A8" s="243" t="s">
        <v>499</v>
      </c>
      <c r="B8" s="244"/>
      <c r="C8" s="244"/>
      <c r="D8" s="244"/>
      <c r="E8" s="23"/>
      <c r="F8" s="245" t="s">
        <v>492</v>
      </c>
      <c r="G8" s="245"/>
      <c r="H8" s="246"/>
      <c r="I8" s="3"/>
    </row>
    <row r="9" spans="1:9" x14ac:dyDescent="0.25">
      <c r="A9" s="251" t="s">
        <v>54</v>
      </c>
      <c r="B9" s="252"/>
      <c r="C9" s="253" t="str">
        <f>VLOOKUP(C10,config!M2:N207,2,FALSE)&amp;-1</f>
        <v>-1</v>
      </c>
      <c r="D9" s="253"/>
      <c r="E9" s="41" t="s">
        <v>55</v>
      </c>
      <c r="F9" s="254">
        <f ca="1">TODAY()</f>
        <v>44820</v>
      </c>
      <c r="G9" s="254"/>
      <c r="H9" s="24"/>
      <c r="I9" s="1"/>
    </row>
    <row r="10" spans="1:9" x14ac:dyDescent="0.25">
      <c r="A10" s="25"/>
      <c r="B10" s="42" t="s">
        <v>56</v>
      </c>
      <c r="C10" s="241" t="str">
        <f>IF(forms!B5="","",forms!B5)</f>
        <v>Choose your country</v>
      </c>
      <c r="D10" s="241"/>
      <c r="E10" s="241"/>
      <c r="F10" s="255"/>
      <c r="G10" s="255"/>
      <c r="H10" s="26"/>
      <c r="I10" s="1"/>
    </row>
    <row r="11" spans="1:9" ht="13.8" thickBot="1" x14ac:dyDescent="0.3">
      <c r="A11" s="247" t="s">
        <v>15</v>
      </c>
      <c r="B11" s="248"/>
      <c r="C11" s="248"/>
      <c r="D11" s="248"/>
      <c r="E11" s="248"/>
      <c r="F11" s="248"/>
      <c r="G11" s="248"/>
      <c r="H11" s="249"/>
      <c r="I11" s="2"/>
    </row>
    <row r="12" spans="1:9" x14ac:dyDescent="0.25">
      <c r="A12" s="79" t="s">
        <v>16</v>
      </c>
      <c r="B12" s="250" t="s">
        <v>17</v>
      </c>
      <c r="C12" s="250" t="s">
        <v>18</v>
      </c>
      <c r="D12" s="250" t="s">
        <v>19</v>
      </c>
      <c r="E12" s="250" t="s">
        <v>20</v>
      </c>
      <c r="F12" s="250" t="s">
        <v>21</v>
      </c>
      <c r="G12" s="250" t="s">
        <v>22</v>
      </c>
      <c r="H12" s="256" t="s">
        <v>23</v>
      </c>
      <c r="I12" s="2"/>
    </row>
    <row r="13" spans="1:9" x14ac:dyDescent="0.25">
      <c r="A13" s="80" t="s">
        <v>509</v>
      </c>
      <c r="B13" s="226"/>
      <c r="C13" s="226"/>
      <c r="D13" s="226"/>
      <c r="E13" s="226"/>
      <c r="F13" s="226"/>
      <c r="G13" s="226"/>
      <c r="H13" s="217"/>
      <c r="I13" s="2"/>
    </row>
    <row r="14" spans="1:9" x14ac:dyDescent="0.25">
      <c r="A14" s="81" t="str">
        <f>IF(H14="","",forms!A17)</f>
        <v/>
      </c>
      <c r="B14" s="77" t="str">
        <f>IF(forms!B17=0,"",forms!B17)</f>
        <v/>
      </c>
      <c r="C14" s="78" t="str">
        <f>IF(forms!C17=0,"",forms!C17)</f>
        <v/>
      </c>
      <c r="D14" s="43" t="str">
        <f>forms!D17</f>
        <v/>
      </c>
      <c r="E14" s="43" t="str">
        <f>IF(forms!E17=0,"",forms!E17)</f>
        <v/>
      </c>
      <c r="F14" s="43" t="str">
        <f>forms!F17</f>
        <v/>
      </c>
      <c r="G14" s="44">
        <v>115</v>
      </c>
      <c r="H14" s="82" t="str">
        <f>forms!H17</f>
        <v/>
      </c>
      <c r="I14" s="2"/>
    </row>
    <row r="15" spans="1:9" x14ac:dyDescent="0.25">
      <c r="A15" s="81" t="str">
        <f>IF(H15="","",forms!A18)</f>
        <v/>
      </c>
      <c r="B15" s="77" t="str">
        <f>IF(forms!B18=0,"",forms!B18)</f>
        <v/>
      </c>
      <c r="C15" s="78" t="str">
        <f>IF(forms!C18=0,"",forms!C18)</f>
        <v/>
      </c>
      <c r="D15" s="43" t="str">
        <f>forms!D18</f>
        <v/>
      </c>
      <c r="E15" s="43" t="str">
        <f>IF(forms!E18=0,"",forms!E18)</f>
        <v/>
      </c>
      <c r="F15" s="43" t="str">
        <f>forms!F18</f>
        <v/>
      </c>
      <c r="G15" s="44">
        <v>115</v>
      </c>
      <c r="H15" s="82" t="str">
        <f>forms!H18</f>
        <v/>
      </c>
      <c r="I15" s="2"/>
    </row>
    <row r="16" spans="1:9" x14ac:dyDescent="0.25">
      <c r="A16" s="81" t="str">
        <f>IF(H16="","",forms!A19)</f>
        <v/>
      </c>
      <c r="B16" s="77" t="str">
        <f>IF(forms!B19=0,"",forms!B19)</f>
        <v/>
      </c>
      <c r="C16" s="78" t="str">
        <f>IF(forms!C19=0,"",forms!C19)</f>
        <v/>
      </c>
      <c r="D16" s="43" t="str">
        <f>forms!D19</f>
        <v/>
      </c>
      <c r="E16" s="43" t="str">
        <f>IF(forms!E19=0,"",forms!E19)</f>
        <v/>
      </c>
      <c r="F16" s="43" t="str">
        <f>forms!F19</f>
        <v/>
      </c>
      <c r="G16" s="44">
        <v>115</v>
      </c>
      <c r="H16" s="82" t="str">
        <f>forms!H19</f>
        <v/>
      </c>
      <c r="I16" s="2"/>
    </row>
    <row r="17" spans="1:9" x14ac:dyDescent="0.25">
      <c r="A17" s="81" t="str">
        <f>IF(H17="","",forms!A20)</f>
        <v/>
      </c>
      <c r="B17" s="77" t="str">
        <f>IF(forms!B20=0,"",forms!B20)</f>
        <v/>
      </c>
      <c r="C17" s="78" t="str">
        <f>IF(forms!C20=0,"",forms!C20)</f>
        <v/>
      </c>
      <c r="D17" s="43" t="str">
        <f>forms!D20</f>
        <v/>
      </c>
      <c r="E17" s="43" t="str">
        <f>IF(forms!E20=0,"",forms!E20)</f>
        <v/>
      </c>
      <c r="F17" s="43" t="str">
        <f>forms!F20</f>
        <v/>
      </c>
      <c r="G17" s="44">
        <v>115</v>
      </c>
      <c r="H17" s="82" t="str">
        <f>forms!H20</f>
        <v/>
      </c>
      <c r="I17" s="2"/>
    </row>
    <row r="18" spans="1:9" x14ac:dyDescent="0.25">
      <c r="A18" s="81" t="str">
        <f>IF(H18="","",forms!A21)</f>
        <v/>
      </c>
      <c r="B18" s="77" t="str">
        <f>IF(forms!B21=0,"",forms!B21)</f>
        <v/>
      </c>
      <c r="C18" s="78" t="str">
        <f>IF(forms!C21=0,"",forms!C21)</f>
        <v/>
      </c>
      <c r="D18" s="43" t="str">
        <f>forms!D21</f>
        <v/>
      </c>
      <c r="E18" s="43" t="str">
        <f>IF(forms!E21=0,"",forms!E21)</f>
        <v/>
      </c>
      <c r="F18" s="43" t="str">
        <f>forms!F21</f>
        <v/>
      </c>
      <c r="G18" s="44">
        <v>90</v>
      </c>
      <c r="H18" s="82" t="str">
        <f>forms!H21</f>
        <v/>
      </c>
      <c r="I18" s="2"/>
    </row>
    <row r="19" spans="1:9" x14ac:dyDescent="0.25">
      <c r="A19" s="81" t="str">
        <f>IF(H19="","",forms!A22)</f>
        <v/>
      </c>
      <c r="B19" s="77" t="str">
        <f>IF(forms!B22=0,"",forms!B22)</f>
        <v/>
      </c>
      <c r="C19" s="78" t="str">
        <f>IF(forms!C22=0,"",forms!C22)</f>
        <v/>
      </c>
      <c r="D19" s="43" t="str">
        <f>forms!D22</f>
        <v/>
      </c>
      <c r="E19" s="43" t="str">
        <f>IF(forms!E22=0,"",forms!E22)</f>
        <v/>
      </c>
      <c r="F19" s="43" t="str">
        <f>forms!F22</f>
        <v/>
      </c>
      <c r="G19" s="44">
        <v>90</v>
      </c>
      <c r="H19" s="82" t="str">
        <f>forms!H22</f>
        <v/>
      </c>
      <c r="I19" s="2"/>
    </row>
    <row r="20" spans="1:9" x14ac:dyDescent="0.25">
      <c r="A20" s="81" t="str">
        <f>IF(H20="","",forms!A23)</f>
        <v/>
      </c>
      <c r="B20" s="77" t="str">
        <f>IF(forms!B23=0,"",forms!B23)</f>
        <v/>
      </c>
      <c r="C20" s="78" t="str">
        <f>IF(forms!C23=0,"",forms!C23)</f>
        <v/>
      </c>
      <c r="D20" s="43" t="str">
        <f>forms!D23</f>
        <v/>
      </c>
      <c r="E20" s="43" t="str">
        <f>IF(forms!E23=0,"",forms!E23)</f>
        <v/>
      </c>
      <c r="F20" s="43" t="str">
        <f>forms!F23</f>
        <v/>
      </c>
      <c r="G20" s="44">
        <v>90</v>
      </c>
      <c r="H20" s="82" t="str">
        <f>forms!H23</f>
        <v/>
      </c>
      <c r="I20" s="2"/>
    </row>
    <row r="21" spans="1:9" x14ac:dyDescent="0.25">
      <c r="A21" s="81" t="str">
        <f>IF(H21="","",forms!A24)</f>
        <v/>
      </c>
      <c r="B21" s="77" t="str">
        <f>IF(forms!B24=0,"",forms!B24)</f>
        <v/>
      </c>
      <c r="C21" s="78" t="str">
        <f>IF(forms!C24=0,"",forms!C24)</f>
        <v/>
      </c>
      <c r="D21" s="43" t="str">
        <f>forms!D24</f>
        <v/>
      </c>
      <c r="E21" s="43" t="str">
        <f>IF(forms!E24=0,"",forms!E24)</f>
        <v/>
      </c>
      <c r="F21" s="43" t="str">
        <f>forms!F24</f>
        <v/>
      </c>
      <c r="G21" s="44">
        <v>90</v>
      </c>
      <c r="H21" s="82" t="str">
        <f>forms!H24</f>
        <v/>
      </c>
      <c r="I21" s="2"/>
    </row>
    <row r="22" spans="1:9" ht="13.8" thickBot="1" x14ac:dyDescent="0.3">
      <c r="A22" s="227" t="s">
        <v>26</v>
      </c>
      <c r="B22" s="228"/>
      <c r="C22" s="228"/>
      <c r="D22" s="228"/>
      <c r="E22" s="228"/>
      <c r="F22" s="228"/>
      <c r="G22" s="229"/>
      <c r="H22" s="83">
        <f>SUM(H14:H21)</f>
        <v>0</v>
      </c>
      <c r="I22" s="2"/>
    </row>
    <row r="23" spans="1:9" x14ac:dyDescent="0.25">
      <c r="A23" s="213" t="s">
        <v>57</v>
      </c>
      <c r="B23" s="214"/>
      <c r="C23" s="214"/>
      <c r="D23" s="230"/>
      <c r="E23" s="84" t="s">
        <v>67</v>
      </c>
      <c r="F23" s="84" t="s">
        <v>68</v>
      </c>
      <c r="G23" s="85"/>
      <c r="H23" s="86" t="s">
        <v>23</v>
      </c>
      <c r="I23" s="3"/>
    </row>
    <row r="24" spans="1:9" x14ac:dyDescent="0.25">
      <c r="A24" s="231" t="s">
        <v>58</v>
      </c>
      <c r="B24" s="232"/>
      <c r="C24" s="233"/>
      <c r="D24" s="45">
        <v>44854</v>
      </c>
      <c r="E24" s="69" t="str">
        <f>IF(forms!E27=0,"",forms!E27)</f>
        <v/>
      </c>
      <c r="F24" s="69" t="str">
        <f>IF(forms!F27=0,"",forms!F27)</f>
        <v/>
      </c>
      <c r="G24" s="69"/>
      <c r="H24" s="87" t="str">
        <f>IF(forms!H27=0,"",forms!H27)</f>
        <v/>
      </c>
      <c r="I24" s="2"/>
    </row>
    <row r="25" spans="1:9" x14ac:dyDescent="0.25">
      <c r="A25" s="231" t="s">
        <v>30</v>
      </c>
      <c r="B25" s="232"/>
      <c r="C25" s="233"/>
      <c r="D25" s="45">
        <v>44855</v>
      </c>
      <c r="E25" s="69" t="str">
        <f>IF(forms!E28=0,"",forms!E28)</f>
        <v/>
      </c>
      <c r="F25" s="69" t="str">
        <f>IF(forms!F28=0,"",forms!F28)</f>
        <v/>
      </c>
      <c r="G25" s="69"/>
      <c r="H25" s="87" t="str">
        <f>IF(forms!H28=0,"",forms!H28)</f>
        <v/>
      </c>
      <c r="I25" s="2"/>
    </row>
    <row r="26" spans="1:9" x14ac:dyDescent="0.25">
      <c r="A26" s="231" t="s">
        <v>31</v>
      </c>
      <c r="B26" s="232"/>
      <c r="C26" s="233"/>
      <c r="D26" s="45">
        <v>44856</v>
      </c>
      <c r="E26" s="69" t="str">
        <f>IF(forms!E29=0,"",forms!E29)</f>
        <v/>
      </c>
      <c r="F26" s="69" t="str">
        <f>IF(forms!F29=0,"",forms!F29)</f>
        <v/>
      </c>
      <c r="G26" s="69"/>
      <c r="H26" s="87" t="str">
        <f>IF(forms!H29=0,"",forms!H29)</f>
        <v/>
      </c>
      <c r="I26" s="2"/>
    </row>
    <row r="27" spans="1:9" x14ac:dyDescent="0.25">
      <c r="A27" s="218" t="s">
        <v>32</v>
      </c>
      <c r="B27" s="219"/>
      <c r="C27" s="220"/>
      <c r="D27" s="46">
        <v>44857</v>
      </c>
      <c r="E27" s="74" t="str">
        <f>IF(forms!E31=0,"",forms!E31)</f>
        <v/>
      </c>
      <c r="F27" s="74" t="str">
        <f>IF(forms!F31=0,"",forms!F31)</f>
        <v/>
      </c>
      <c r="G27" s="74"/>
      <c r="H27" s="87" t="str">
        <f>IF(forms!H30=0,"",forms!H30)</f>
        <v/>
      </c>
      <c r="I27" s="2"/>
    </row>
    <row r="28" spans="1:9" x14ac:dyDescent="0.25">
      <c r="A28" s="223" t="s">
        <v>69</v>
      </c>
      <c r="B28" s="224"/>
      <c r="C28" s="224"/>
      <c r="D28" s="47">
        <v>44858</v>
      </c>
      <c r="E28" s="74" t="str">
        <f>IF(forms!E32=0,"",forms!E32)</f>
        <v/>
      </c>
      <c r="F28" s="74" t="str">
        <f>IF(forms!F32=0,"",forms!F32)</f>
        <v/>
      </c>
      <c r="G28" s="75"/>
      <c r="H28" s="87" t="str">
        <f>IF(forms!H31=0,"",forms!H31)</f>
        <v/>
      </c>
      <c r="I28" s="2"/>
    </row>
    <row r="29" spans="1:9" ht="13.8" thickBot="1" x14ac:dyDescent="0.3">
      <c r="A29" s="221" t="s">
        <v>59</v>
      </c>
      <c r="B29" s="222"/>
      <c r="C29" s="222"/>
      <c r="D29" s="222"/>
      <c r="E29" s="222"/>
      <c r="F29" s="222"/>
      <c r="G29" s="222"/>
      <c r="H29" s="88">
        <f>SUM(H24:H28)</f>
        <v>0</v>
      </c>
      <c r="I29" s="30"/>
    </row>
    <row r="30" spans="1:9" ht="13.8" thickBot="1" x14ac:dyDescent="0.3">
      <c r="A30" s="210" t="s">
        <v>36</v>
      </c>
      <c r="B30" s="211"/>
      <c r="C30" s="211"/>
      <c r="D30" s="211"/>
      <c r="E30" s="211"/>
      <c r="F30" s="211"/>
      <c r="G30" s="212"/>
      <c r="H30" s="89">
        <f>forms!H41</f>
        <v>0</v>
      </c>
      <c r="I30" s="2"/>
    </row>
    <row r="31" spans="1:9" s="67" customFormat="1" ht="13.2" customHeight="1" x14ac:dyDescent="0.25">
      <c r="A31" s="213" t="s">
        <v>500</v>
      </c>
      <c r="B31" s="214"/>
      <c r="C31" s="214"/>
      <c r="D31" s="214"/>
      <c r="E31" s="214"/>
      <c r="F31" s="214"/>
      <c r="G31" s="214"/>
      <c r="H31" s="215"/>
      <c r="I31" s="68"/>
    </row>
    <row r="32" spans="1:9" ht="13.2" customHeight="1" x14ac:dyDescent="0.25">
      <c r="A32" s="80" t="s">
        <v>16</v>
      </c>
      <c r="B32" s="225" t="s">
        <v>17</v>
      </c>
      <c r="C32" s="225" t="s">
        <v>18</v>
      </c>
      <c r="D32" s="225" t="s">
        <v>19</v>
      </c>
      <c r="E32" s="225" t="s">
        <v>20</v>
      </c>
      <c r="F32" s="225" t="s">
        <v>21</v>
      </c>
      <c r="G32" s="225" t="s">
        <v>497</v>
      </c>
      <c r="H32" s="216" t="s">
        <v>23</v>
      </c>
      <c r="I32" s="2"/>
    </row>
    <row r="33" spans="1:13" ht="24.6" customHeight="1" x14ac:dyDescent="0.25">
      <c r="A33" s="80" t="s">
        <v>510</v>
      </c>
      <c r="B33" s="226"/>
      <c r="C33" s="226"/>
      <c r="D33" s="226"/>
      <c r="E33" s="226"/>
      <c r="F33" s="226"/>
      <c r="G33" s="226"/>
      <c r="H33" s="217"/>
      <c r="I33" s="2"/>
    </row>
    <row r="34" spans="1:13" ht="13.2" customHeight="1" x14ac:dyDescent="0.25">
      <c r="A34" s="81" t="str">
        <f>IF(H34="","",forms!A36)</f>
        <v/>
      </c>
      <c r="B34" s="77" t="str">
        <f>IF(forms!B36=0,"",forms!B36)</f>
        <v/>
      </c>
      <c r="C34" s="78" t="str">
        <f>IF(forms!C36=0,"",forms!C36)</f>
        <v/>
      </c>
      <c r="D34" s="43" t="str">
        <f>forms!D36</f>
        <v/>
      </c>
      <c r="E34" s="43" t="str">
        <f>IF(forms!E36=0,"",forms!E36)</f>
        <v/>
      </c>
      <c r="F34" s="43" t="str">
        <f>forms!F36</f>
        <v/>
      </c>
      <c r="G34" s="44">
        <v>360</v>
      </c>
      <c r="H34" s="82" t="str">
        <f>forms!H36</f>
        <v/>
      </c>
      <c r="I34" s="2"/>
    </row>
    <row r="35" spans="1:13" x14ac:dyDescent="0.25">
      <c r="A35" s="81" t="str">
        <f>IF(H35="","",forms!A37)</f>
        <v/>
      </c>
      <c r="B35" s="77" t="str">
        <f>IF(forms!B37=0,"",forms!B37)</f>
        <v/>
      </c>
      <c r="C35" s="78" t="str">
        <f>IF(forms!C37=0,"",forms!C37)</f>
        <v/>
      </c>
      <c r="D35" s="43" t="str">
        <f>forms!D37</f>
        <v/>
      </c>
      <c r="E35" s="43" t="str">
        <f>IF(forms!E37=0,"",forms!E37)</f>
        <v/>
      </c>
      <c r="F35" s="43" t="str">
        <f>forms!F37</f>
        <v/>
      </c>
      <c r="G35" s="44">
        <v>360</v>
      </c>
      <c r="H35" s="82" t="str">
        <f>forms!H37</f>
        <v/>
      </c>
      <c r="I35" s="2"/>
    </row>
    <row r="36" spans="1:13" x14ac:dyDescent="0.25">
      <c r="A36" s="81" t="str">
        <f>IF(H36="","",forms!A38)</f>
        <v/>
      </c>
      <c r="B36" s="77" t="str">
        <f>IF(forms!B38=0,"",forms!B38)</f>
        <v/>
      </c>
      <c r="C36" s="78" t="str">
        <f>IF(forms!C38=0,"",forms!C38)</f>
        <v/>
      </c>
      <c r="D36" s="43" t="str">
        <f>forms!D38</f>
        <v/>
      </c>
      <c r="E36" s="43" t="str">
        <f>IF(forms!E38=0,"",forms!E38)</f>
        <v/>
      </c>
      <c r="F36" s="43" t="str">
        <f>forms!F38</f>
        <v/>
      </c>
      <c r="G36" s="44">
        <v>310</v>
      </c>
      <c r="H36" s="82" t="str">
        <f>forms!H38</f>
        <v/>
      </c>
      <c r="I36" s="2"/>
    </row>
    <row r="37" spans="1:13" x14ac:dyDescent="0.25">
      <c r="A37" s="81" t="str">
        <f>IF(H37="","",forms!A39)</f>
        <v/>
      </c>
      <c r="B37" s="77" t="str">
        <f>IF(forms!B39=0,"",forms!B39)</f>
        <v/>
      </c>
      <c r="C37" s="78" t="str">
        <f>IF(forms!C39=0,"",forms!C39)</f>
        <v/>
      </c>
      <c r="D37" s="43" t="str">
        <f>forms!D39</f>
        <v/>
      </c>
      <c r="E37" s="43" t="str">
        <f>IF(forms!E39=0,"",forms!E39)</f>
        <v/>
      </c>
      <c r="F37" s="43" t="str">
        <f>forms!F39</f>
        <v/>
      </c>
      <c r="G37" s="44">
        <v>310</v>
      </c>
      <c r="H37" s="82" t="str">
        <f>forms!H39</f>
        <v/>
      </c>
    </row>
    <row r="38" spans="1:13" ht="13.8" thickBot="1" x14ac:dyDescent="0.3">
      <c r="A38" s="227" t="s">
        <v>500</v>
      </c>
      <c r="B38" s="228"/>
      <c r="C38" s="228"/>
      <c r="D38" s="228"/>
      <c r="E38" s="228"/>
      <c r="F38" s="228"/>
      <c r="G38" s="229"/>
      <c r="H38" s="83">
        <f>SUM(H34:H37)</f>
        <v>0</v>
      </c>
    </row>
    <row r="39" spans="1:13" ht="13.8" thickBot="1" x14ac:dyDescent="0.3">
      <c r="A39" s="210" t="s">
        <v>60</v>
      </c>
      <c r="B39" s="211"/>
      <c r="C39" s="211"/>
      <c r="D39" s="211"/>
      <c r="E39" s="211"/>
      <c r="F39" s="211"/>
      <c r="G39" s="212"/>
      <c r="H39" s="89">
        <f>forms!H42</f>
        <v>0</v>
      </c>
    </row>
    <row r="40" spans="1:13" ht="13.8" thickBot="1" x14ac:dyDescent="0.3">
      <c r="A40" s="210" t="s">
        <v>61</v>
      </c>
      <c r="B40" s="211"/>
      <c r="C40" s="211"/>
      <c r="D40" s="211"/>
      <c r="E40" s="211"/>
      <c r="F40" s="211"/>
      <c r="G40" s="212"/>
      <c r="H40" s="89">
        <f>forms!H43</f>
        <v>0</v>
      </c>
      <c r="I40" s="60"/>
      <c r="J40" s="60"/>
      <c r="K40" s="60"/>
      <c r="L40" s="60"/>
      <c r="M40" s="60"/>
    </row>
    <row r="41" spans="1:13" ht="13.8" thickBot="1" x14ac:dyDescent="0.3">
      <c r="A41" s="210" t="s">
        <v>62</v>
      </c>
      <c r="B41" s="211"/>
      <c r="C41" s="211"/>
      <c r="D41" s="211"/>
      <c r="E41" s="211"/>
      <c r="F41" s="211"/>
      <c r="G41" s="212"/>
      <c r="H41" s="90">
        <f>IF(H22+H30+H39+H40+H29+H38=0,0,H22+H30+H39+H40+H29+H38)</f>
        <v>0</v>
      </c>
    </row>
    <row r="42" spans="1:13" ht="13.8" thickBot="1" x14ac:dyDescent="0.3">
      <c r="A42" s="203" t="s">
        <v>63</v>
      </c>
      <c r="B42" s="204"/>
      <c r="C42" s="204"/>
      <c r="D42" s="204"/>
      <c r="E42" s="204"/>
      <c r="F42" s="204"/>
      <c r="G42" s="205"/>
      <c r="H42" s="91">
        <v>0</v>
      </c>
    </row>
    <row r="43" spans="1:13" ht="13.8" thickBot="1" x14ac:dyDescent="0.3">
      <c r="A43" s="203" t="s">
        <v>64</v>
      </c>
      <c r="B43" s="204"/>
      <c r="C43" s="204"/>
      <c r="D43" s="204"/>
      <c r="E43" s="204"/>
      <c r="F43" s="204"/>
      <c r="G43" s="205"/>
      <c r="H43" s="89"/>
    </row>
    <row r="44" spans="1:13" ht="13.8" thickBot="1" x14ac:dyDescent="0.3">
      <c r="A44" s="203" t="s">
        <v>65</v>
      </c>
      <c r="B44" s="204"/>
      <c r="C44" s="204"/>
      <c r="D44" s="204"/>
      <c r="E44" s="204"/>
      <c r="F44" s="204"/>
      <c r="G44" s="205"/>
      <c r="H44" s="90">
        <f>H41-H42</f>
        <v>0</v>
      </c>
    </row>
    <row r="45" spans="1:13" x14ac:dyDescent="0.25">
      <c r="A45" s="48"/>
      <c r="B45" s="48"/>
      <c r="C45" s="48"/>
      <c r="D45" s="48"/>
      <c r="E45" s="48"/>
      <c r="F45" s="48"/>
      <c r="G45" s="48"/>
      <c r="H45" s="48"/>
    </row>
    <row r="46" spans="1:13" ht="18" x14ac:dyDescent="0.25">
      <c r="A46" s="206" t="s">
        <v>62</v>
      </c>
      <c r="B46" s="207"/>
      <c r="C46" s="208">
        <f>H41</f>
        <v>0</v>
      </c>
      <c r="D46" s="209"/>
      <c r="E46" s="48"/>
      <c r="F46" s="48"/>
      <c r="G46" s="48"/>
      <c r="H46" s="48"/>
    </row>
    <row r="47" spans="1:13" x14ac:dyDescent="0.2">
      <c r="A47" s="60" t="s">
        <v>2</v>
      </c>
      <c r="B47" s="60"/>
      <c r="C47" s="60"/>
      <c r="D47" s="60"/>
      <c r="E47" s="60"/>
      <c r="F47" s="60"/>
      <c r="G47" s="60"/>
      <c r="H47" s="60"/>
    </row>
    <row r="52" spans="5:8" x14ac:dyDescent="0.2">
      <c r="E52" s="60"/>
      <c r="F52" s="60"/>
      <c r="G52" s="60"/>
      <c r="H52" s="60"/>
    </row>
  </sheetData>
  <sheetProtection algorithmName="SHA-512" hashValue="+EjtQKXn4D4n/iK56GYPN25fBLxwQWcUOak2rCOpQlj/fXhLYf/hpkbBchWfVkCxu1RRSy5Yx+xnGxbu7tnhHQ==" saltValue="vhhOBDNgp86o9V3C513WNA==" spinCount="100000" sheet="1" selectLockedCells="1"/>
  <mergeCells count="50">
    <mergeCell ref="A11:H11"/>
    <mergeCell ref="B12:B13"/>
    <mergeCell ref="C12:C13"/>
    <mergeCell ref="D12:D13"/>
    <mergeCell ref="A9:B9"/>
    <mergeCell ref="C9:D9"/>
    <mergeCell ref="F9:G9"/>
    <mergeCell ref="C10:E10"/>
    <mergeCell ref="F10:G10"/>
    <mergeCell ref="E12:E13"/>
    <mergeCell ref="F12:F13"/>
    <mergeCell ref="G12:G13"/>
    <mergeCell ref="H12:H13"/>
    <mergeCell ref="A7:D7"/>
    <mergeCell ref="E7:F7"/>
    <mergeCell ref="E6:F6"/>
    <mergeCell ref="A8:D8"/>
    <mergeCell ref="F8:H8"/>
    <mergeCell ref="E5:G5"/>
    <mergeCell ref="A1:H1"/>
    <mergeCell ref="A2:B2"/>
    <mergeCell ref="E2:G2"/>
    <mergeCell ref="E4:G4"/>
    <mergeCell ref="E3:G3"/>
    <mergeCell ref="A22:G22"/>
    <mergeCell ref="A23:D23"/>
    <mergeCell ref="A24:C24"/>
    <mergeCell ref="A25:C25"/>
    <mergeCell ref="A26:C26"/>
    <mergeCell ref="A40:G40"/>
    <mergeCell ref="A31:H31"/>
    <mergeCell ref="H32:H33"/>
    <mergeCell ref="A41:G41"/>
    <mergeCell ref="A27:C27"/>
    <mergeCell ref="A29:G29"/>
    <mergeCell ref="A30:G30"/>
    <mergeCell ref="A39:G39"/>
    <mergeCell ref="A28:C28"/>
    <mergeCell ref="B32:B33"/>
    <mergeCell ref="C32:C33"/>
    <mergeCell ref="D32:D33"/>
    <mergeCell ref="E32:E33"/>
    <mergeCell ref="F32:F33"/>
    <mergeCell ref="G32:G33"/>
    <mergeCell ref="A38:G38"/>
    <mergeCell ref="A42:G42"/>
    <mergeCell ref="A43:G43"/>
    <mergeCell ref="A44:G44"/>
    <mergeCell ref="A46:B46"/>
    <mergeCell ref="C46:D46"/>
  </mergeCells>
  <phoneticPr fontId="29" type="noConversion"/>
  <hyperlinks>
    <hyperlink ref="A5" r:id="rId1" display="mailto:czechjudo@czechjudo.cz" xr:uid="{00000000-0004-0000-0100-000000000000}"/>
  </hyperlinks>
  <pageMargins left="0.25" right="0.25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7"/>
  <sheetViews>
    <sheetView topLeftCell="O1" zoomScale="115" zoomScaleNormal="115" workbookViewId="0">
      <selection sqref="A1:N1048576"/>
    </sheetView>
  </sheetViews>
  <sheetFormatPr defaultColWidth="8.88671875" defaultRowHeight="13.2" x14ac:dyDescent="0.25"/>
  <cols>
    <col min="1" max="1" width="20.5546875" style="54" hidden="1" customWidth="1"/>
    <col min="2" max="4" width="15.21875" style="54" hidden="1" customWidth="1"/>
    <col min="5" max="5" width="17" style="54" hidden="1" customWidth="1"/>
    <col min="6" max="6" width="21" style="54" hidden="1" customWidth="1"/>
    <col min="7" max="7" width="10.88671875" style="54" hidden="1" customWidth="1"/>
    <col min="8" max="8" width="15.109375" style="54" hidden="1" customWidth="1"/>
    <col min="9" max="9" width="11.88671875" style="54" hidden="1" customWidth="1"/>
    <col min="10" max="10" width="8.21875" style="54" hidden="1" customWidth="1"/>
    <col min="11" max="11" width="8.88671875" style="54" hidden="1" customWidth="1"/>
    <col min="12" max="12" width="8.21875" style="54" hidden="1" customWidth="1"/>
    <col min="13" max="14" width="8.88671875" style="54" hidden="1" customWidth="1"/>
    <col min="15" max="16384" width="8.88671875" style="32"/>
  </cols>
  <sheetData>
    <row r="1" spans="1:14" ht="39.6" x14ac:dyDescent="0.25">
      <c r="A1" s="49" t="s">
        <v>14</v>
      </c>
      <c r="B1" s="61" t="s">
        <v>495</v>
      </c>
      <c r="C1" s="61" t="s">
        <v>496</v>
      </c>
      <c r="D1" s="61" t="s">
        <v>493</v>
      </c>
      <c r="E1" s="61" t="s">
        <v>494</v>
      </c>
      <c r="F1" s="50" t="s">
        <v>70</v>
      </c>
      <c r="G1" s="50" t="s">
        <v>71</v>
      </c>
      <c r="H1" s="50" t="s">
        <v>66</v>
      </c>
      <c r="I1" s="50" t="s">
        <v>61</v>
      </c>
      <c r="J1" s="49" t="s">
        <v>37</v>
      </c>
      <c r="K1" s="51" t="s">
        <v>38</v>
      </c>
      <c r="L1" s="51" t="s">
        <v>39</v>
      </c>
      <c r="M1" s="51" t="s">
        <v>72</v>
      </c>
      <c r="N1" s="51" t="s">
        <v>278</v>
      </c>
    </row>
    <row r="2" spans="1:14" x14ac:dyDescent="0.25">
      <c r="A2" s="52">
        <v>44854</v>
      </c>
      <c r="B2" s="53">
        <v>310</v>
      </c>
      <c r="C2" s="53">
        <v>360</v>
      </c>
      <c r="D2" s="53">
        <v>120</v>
      </c>
      <c r="E2" s="53">
        <v>115</v>
      </c>
      <c r="F2" s="53">
        <v>20</v>
      </c>
      <c r="G2" s="53">
        <v>20</v>
      </c>
      <c r="H2" s="53">
        <v>45</v>
      </c>
      <c r="I2" s="53">
        <v>100</v>
      </c>
      <c r="J2" s="53">
        <v>10</v>
      </c>
      <c r="K2" s="55" t="s">
        <v>40</v>
      </c>
      <c r="L2" s="55" t="s">
        <v>40</v>
      </c>
      <c r="M2" s="51" t="s">
        <v>277</v>
      </c>
    </row>
    <row r="3" spans="1:14" x14ac:dyDescent="0.25">
      <c r="A3" s="52">
        <v>44855</v>
      </c>
      <c r="B3" s="52"/>
      <c r="C3" s="52"/>
      <c r="D3" s="52"/>
      <c r="E3" s="52"/>
      <c r="K3" s="55" t="s">
        <v>501</v>
      </c>
      <c r="L3" s="55" t="s">
        <v>42</v>
      </c>
      <c r="M3" s="56" t="s">
        <v>74</v>
      </c>
      <c r="N3" s="54" t="s">
        <v>280</v>
      </c>
    </row>
    <row r="4" spans="1:14" x14ac:dyDescent="0.25">
      <c r="A4" s="52">
        <v>44856</v>
      </c>
      <c r="B4" s="52"/>
      <c r="C4" s="52"/>
      <c r="D4" s="52"/>
      <c r="E4" s="52"/>
      <c r="K4" s="55" t="s">
        <v>502</v>
      </c>
      <c r="L4" s="57">
        <v>10</v>
      </c>
      <c r="M4" s="56" t="s">
        <v>163</v>
      </c>
      <c r="N4" s="54" t="s">
        <v>281</v>
      </c>
    </row>
    <row r="5" spans="1:14" x14ac:dyDescent="0.25">
      <c r="A5" s="52">
        <v>44857</v>
      </c>
      <c r="B5" s="52"/>
      <c r="C5" s="52"/>
      <c r="D5" s="52"/>
      <c r="E5" s="52"/>
      <c r="K5" s="55" t="s">
        <v>503</v>
      </c>
      <c r="L5" s="55" t="s">
        <v>43</v>
      </c>
      <c r="M5" s="56" t="s">
        <v>80</v>
      </c>
      <c r="N5" s="54" t="s">
        <v>282</v>
      </c>
    </row>
    <row r="6" spans="1:14" x14ac:dyDescent="0.25">
      <c r="A6" s="52">
        <v>44858</v>
      </c>
      <c r="B6" s="52"/>
      <c r="C6" s="52"/>
      <c r="D6" s="52"/>
      <c r="E6" s="52"/>
      <c r="K6" s="55" t="s">
        <v>504</v>
      </c>
      <c r="L6" s="55" t="s">
        <v>44</v>
      </c>
      <c r="M6" s="56" t="s">
        <v>84</v>
      </c>
      <c r="N6" s="54" t="s">
        <v>283</v>
      </c>
    </row>
    <row r="7" spans="1:14" x14ac:dyDescent="0.25">
      <c r="A7" s="52">
        <v>44859</v>
      </c>
      <c r="K7" s="55" t="s">
        <v>42</v>
      </c>
      <c r="L7" s="55" t="s">
        <v>45</v>
      </c>
      <c r="M7" s="56" t="s">
        <v>88</v>
      </c>
      <c r="N7" s="54" t="s">
        <v>284</v>
      </c>
    </row>
    <row r="8" spans="1:14" x14ac:dyDescent="0.25">
      <c r="A8" s="52">
        <v>44860</v>
      </c>
      <c r="K8" s="55" t="s">
        <v>505</v>
      </c>
      <c r="L8" s="55" t="s">
        <v>46</v>
      </c>
      <c r="M8" s="56" t="s">
        <v>98</v>
      </c>
      <c r="N8" s="54" t="s">
        <v>481</v>
      </c>
    </row>
    <row r="9" spans="1:14" x14ac:dyDescent="0.25">
      <c r="A9" s="52">
        <v>44861</v>
      </c>
      <c r="K9" s="55" t="s">
        <v>506</v>
      </c>
      <c r="L9" s="55" t="s">
        <v>47</v>
      </c>
      <c r="M9" s="56" t="s">
        <v>99</v>
      </c>
      <c r="N9" s="54" t="s">
        <v>285</v>
      </c>
    </row>
    <row r="10" spans="1:14" x14ac:dyDescent="0.25">
      <c r="K10" s="55" t="s">
        <v>507</v>
      </c>
      <c r="L10" s="55" t="s">
        <v>48</v>
      </c>
      <c r="M10" s="56" t="s">
        <v>102</v>
      </c>
      <c r="N10" s="54" t="s">
        <v>286</v>
      </c>
    </row>
    <row r="11" spans="1:14" x14ac:dyDescent="0.25">
      <c r="K11" s="55" t="s">
        <v>508</v>
      </c>
      <c r="L11" s="55" t="s">
        <v>49</v>
      </c>
      <c r="M11" s="56" t="s">
        <v>106</v>
      </c>
      <c r="N11" s="54" t="s">
        <v>287</v>
      </c>
    </row>
    <row r="12" spans="1:14" x14ac:dyDescent="0.25">
      <c r="K12" s="57">
        <v>10</v>
      </c>
      <c r="L12" s="55" t="s">
        <v>50</v>
      </c>
      <c r="M12" s="56" t="s">
        <v>119</v>
      </c>
      <c r="N12" s="54" t="s">
        <v>288</v>
      </c>
    </row>
    <row r="13" spans="1:14" x14ac:dyDescent="0.25">
      <c r="K13" s="57">
        <v>11</v>
      </c>
      <c r="L13" s="55" t="s">
        <v>41</v>
      </c>
      <c r="M13" s="58" t="s">
        <v>279</v>
      </c>
      <c r="N13" s="54" t="s">
        <v>289</v>
      </c>
    </row>
    <row r="14" spans="1:14" x14ac:dyDescent="0.25">
      <c r="K14" s="57">
        <v>12</v>
      </c>
      <c r="L14" s="57"/>
      <c r="M14" s="56" t="s">
        <v>122</v>
      </c>
      <c r="N14" s="54" t="s">
        <v>290</v>
      </c>
    </row>
    <row r="15" spans="1:14" x14ac:dyDescent="0.25">
      <c r="K15" s="57">
        <v>13</v>
      </c>
      <c r="L15" s="57"/>
      <c r="M15" s="56" t="s">
        <v>78</v>
      </c>
      <c r="N15" s="54" t="s">
        <v>291</v>
      </c>
    </row>
    <row r="16" spans="1:14" x14ac:dyDescent="0.25">
      <c r="K16" s="57">
        <v>14</v>
      </c>
      <c r="L16" s="57"/>
      <c r="M16" s="56" t="s">
        <v>77</v>
      </c>
      <c r="N16" s="54" t="s">
        <v>292</v>
      </c>
    </row>
    <row r="17" spans="11:14" x14ac:dyDescent="0.25">
      <c r="K17" s="57">
        <v>15</v>
      </c>
      <c r="L17" s="57"/>
      <c r="M17" s="56" t="s">
        <v>111</v>
      </c>
      <c r="N17" s="54" t="s">
        <v>293</v>
      </c>
    </row>
    <row r="18" spans="11:14" x14ac:dyDescent="0.25">
      <c r="K18" s="57">
        <v>16</v>
      </c>
      <c r="L18" s="57"/>
      <c r="M18" s="56" t="s">
        <v>118</v>
      </c>
      <c r="N18" s="54" t="s">
        <v>294</v>
      </c>
    </row>
    <row r="19" spans="11:14" x14ac:dyDescent="0.25">
      <c r="K19" s="57">
        <v>17</v>
      </c>
      <c r="L19" s="57"/>
      <c r="M19" s="58" t="s">
        <v>109</v>
      </c>
      <c r="N19" s="54" t="s">
        <v>295</v>
      </c>
    </row>
    <row r="20" spans="11:14" x14ac:dyDescent="0.25">
      <c r="K20" s="57">
        <v>18</v>
      </c>
      <c r="L20" s="57"/>
      <c r="M20" s="56" t="s">
        <v>130</v>
      </c>
      <c r="N20" s="54" t="s">
        <v>296</v>
      </c>
    </row>
    <row r="21" spans="11:14" x14ac:dyDescent="0.25">
      <c r="K21" s="57">
        <v>19</v>
      </c>
      <c r="L21" s="57"/>
      <c r="M21" s="56" t="s">
        <v>221</v>
      </c>
      <c r="N21" s="54" t="s">
        <v>297</v>
      </c>
    </row>
    <row r="22" spans="11:14" x14ac:dyDescent="0.25">
      <c r="K22" s="57">
        <v>20</v>
      </c>
      <c r="L22" s="57"/>
      <c r="M22" s="56" t="s">
        <v>100</v>
      </c>
      <c r="N22" s="54" t="s">
        <v>298</v>
      </c>
    </row>
    <row r="23" spans="11:14" x14ac:dyDescent="0.25">
      <c r="K23" s="57">
        <v>21</v>
      </c>
      <c r="L23" s="57"/>
      <c r="M23" s="56" t="s">
        <v>107</v>
      </c>
      <c r="N23" s="54" t="s">
        <v>299</v>
      </c>
    </row>
    <row r="24" spans="11:14" x14ac:dyDescent="0.25">
      <c r="K24" s="57">
        <v>22</v>
      </c>
      <c r="L24" s="57"/>
      <c r="M24" s="56" t="s">
        <v>137</v>
      </c>
      <c r="N24" s="54" t="s">
        <v>300</v>
      </c>
    </row>
    <row r="25" spans="11:14" x14ac:dyDescent="0.25">
      <c r="K25" s="57">
        <v>23</v>
      </c>
      <c r="L25" s="57"/>
      <c r="M25" s="56" t="s">
        <v>147</v>
      </c>
      <c r="N25" s="54" t="s">
        <v>301</v>
      </c>
    </row>
    <row r="26" spans="11:14" x14ac:dyDescent="0.25">
      <c r="M26" s="56" t="s">
        <v>150</v>
      </c>
      <c r="N26" s="54" t="s">
        <v>302</v>
      </c>
    </row>
    <row r="27" spans="11:14" x14ac:dyDescent="0.25">
      <c r="M27" s="56" t="s">
        <v>173</v>
      </c>
      <c r="N27" s="54" t="s">
        <v>303</v>
      </c>
    </row>
    <row r="28" spans="11:14" x14ac:dyDescent="0.25">
      <c r="M28" s="56" t="s">
        <v>184</v>
      </c>
      <c r="N28" s="54" t="s">
        <v>304</v>
      </c>
    </row>
    <row r="29" spans="11:14" x14ac:dyDescent="0.25">
      <c r="M29" s="56" t="s">
        <v>187</v>
      </c>
      <c r="N29" s="54" t="s">
        <v>305</v>
      </c>
    </row>
    <row r="30" spans="11:14" x14ac:dyDescent="0.25">
      <c r="M30" s="56" t="s">
        <v>174</v>
      </c>
      <c r="N30" s="54" t="s">
        <v>306</v>
      </c>
    </row>
    <row r="31" spans="11:14" x14ac:dyDescent="0.25">
      <c r="M31" s="56" t="s">
        <v>138</v>
      </c>
      <c r="N31" s="54" t="s">
        <v>307</v>
      </c>
    </row>
    <row r="32" spans="11:14" x14ac:dyDescent="0.25">
      <c r="M32" s="56" t="s">
        <v>108</v>
      </c>
      <c r="N32" s="54" t="s">
        <v>308</v>
      </c>
    </row>
    <row r="33" spans="13:14" x14ac:dyDescent="0.25">
      <c r="M33" s="56" t="s">
        <v>135</v>
      </c>
      <c r="N33" s="54" t="s">
        <v>309</v>
      </c>
    </row>
    <row r="34" spans="13:14" x14ac:dyDescent="0.25">
      <c r="M34" s="56" t="s">
        <v>136</v>
      </c>
      <c r="N34" s="54" t="s">
        <v>310</v>
      </c>
    </row>
    <row r="35" spans="13:14" x14ac:dyDescent="0.25">
      <c r="M35" s="56" t="s">
        <v>153</v>
      </c>
      <c r="N35" s="54" t="s">
        <v>311</v>
      </c>
    </row>
    <row r="36" spans="13:14" x14ac:dyDescent="0.25">
      <c r="M36" s="56" t="s">
        <v>156</v>
      </c>
      <c r="N36" s="54" t="s">
        <v>312</v>
      </c>
    </row>
    <row r="37" spans="13:14" x14ac:dyDescent="0.25">
      <c r="M37" s="56" t="s">
        <v>159</v>
      </c>
      <c r="N37" s="54" t="s">
        <v>313</v>
      </c>
    </row>
    <row r="38" spans="13:14" x14ac:dyDescent="0.25">
      <c r="M38" s="56" t="s">
        <v>157</v>
      </c>
      <c r="N38" s="54" t="s">
        <v>314</v>
      </c>
    </row>
    <row r="39" spans="13:14" x14ac:dyDescent="0.25">
      <c r="M39" s="56" t="s">
        <v>158</v>
      </c>
      <c r="N39" s="54" t="s">
        <v>315</v>
      </c>
    </row>
    <row r="40" spans="13:14" x14ac:dyDescent="0.25">
      <c r="M40" s="56" t="s">
        <v>162</v>
      </c>
      <c r="N40" s="54" t="s">
        <v>316</v>
      </c>
    </row>
    <row r="41" spans="13:14" x14ac:dyDescent="0.25">
      <c r="M41" s="56" t="s">
        <v>164</v>
      </c>
      <c r="N41" s="54" t="s">
        <v>317</v>
      </c>
    </row>
    <row r="42" spans="13:14" x14ac:dyDescent="0.25">
      <c r="M42" s="56" t="s">
        <v>133</v>
      </c>
      <c r="N42" s="54" t="s">
        <v>318</v>
      </c>
    </row>
    <row r="43" spans="13:14" x14ac:dyDescent="0.25">
      <c r="M43" s="56" t="s">
        <v>182</v>
      </c>
      <c r="N43" s="54" t="s">
        <v>319</v>
      </c>
    </row>
    <row r="44" spans="13:14" x14ac:dyDescent="0.25">
      <c r="M44" s="56" t="s">
        <v>233</v>
      </c>
      <c r="N44" s="54" t="s">
        <v>320</v>
      </c>
    </row>
    <row r="45" spans="13:14" x14ac:dyDescent="0.25">
      <c r="M45" s="56" t="s">
        <v>256</v>
      </c>
      <c r="N45" s="54" t="s">
        <v>321</v>
      </c>
    </row>
    <row r="46" spans="13:14" x14ac:dyDescent="0.25">
      <c r="M46" s="56" t="s">
        <v>276</v>
      </c>
      <c r="N46" s="54" t="s">
        <v>322</v>
      </c>
    </row>
    <row r="47" spans="13:14" x14ac:dyDescent="0.25">
      <c r="M47" s="56" t="s">
        <v>199</v>
      </c>
      <c r="N47" s="54" t="s">
        <v>323</v>
      </c>
    </row>
    <row r="48" spans="13:14" x14ac:dyDescent="0.25">
      <c r="M48" s="56" t="s">
        <v>104</v>
      </c>
      <c r="N48" s="54" t="s">
        <v>324</v>
      </c>
    </row>
    <row r="49" spans="13:14" x14ac:dyDescent="0.25">
      <c r="M49" s="56" t="s">
        <v>134</v>
      </c>
      <c r="N49" s="54" t="s">
        <v>325</v>
      </c>
    </row>
    <row r="50" spans="13:14" x14ac:dyDescent="0.25">
      <c r="M50" s="56" t="s">
        <v>86</v>
      </c>
      <c r="N50" s="54" t="s">
        <v>326</v>
      </c>
    </row>
    <row r="51" spans="13:14" x14ac:dyDescent="0.25">
      <c r="M51" s="56" t="s">
        <v>82</v>
      </c>
      <c r="N51" s="54" t="s">
        <v>327</v>
      </c>
    </row>
    <row r="52" spans="13:14" x14ac:dyDescent="0.25">
      <c r="M52" s="56" t="s">
        <v>95</v>
      </c>
      <c r="N52" s="54" t="s">
        <v>328</v>
      </c>
    </row>
    <row r="53" spans="13:14" x14ac:dyDescent="0.25">
      <c r="M53" s="56" t="s">
        <v>154</v>
      </c>
      <c r="N53" s="54" t="s">
        <v>329</v>
      </c>
    </row>
    <row r="54" spans="13:14" x14ac:dyDescent="0.25">
      <c r="M54" s="56" t="s">
        <v>155</v>
      </c>
      <c r="N54" s="54" t="s">
        <v>330</v>
      </c>
    </row>
    <row r="55" spans="13:14" x14ac:dyDescent="0.25">
      <c r="M55" s="56" t="s">
        <v>207</v>
      </c>
      <c r="N55" s="54" t="s">
        <v>331</v>
      </c>
    </row>
    <row r="56" spans="13:14" x14ac:dyDescent="0.25">
      <c r="M56" s="56" t="s">
        <v>192</v>
      </c>
      <c r="N56" s="54" t="s">
        <v>332</v>
      </c>
    </row>
    <row r="57" spans="13:14" x14ac:dyDescent="0.25">
      <c r="M57" s="56" t="s">
        <v>224</v>
      </c>
      <c r="N57" s="54" t="s">
        <v>333</v>
      </c>
    </row>
    <row r="58" spans="13:14" x14ac:dyDescent="0.25">
      <c r="M58" s="56" t="s">
        <v>237</v>
      </c>
      <c r="N58" s="54" t="s">
        <v>334</v>
      </c>
    </row>
    <row r="59" spans="13:14" x14ac:dyDescent="0.25">
      <c r="M59" s="56" t="s">
        <v>263</v>
      </c>
      <c r="N59" s="54" t="s">
        <v>335</v>
      </c>
    </row>
    <row r="60" spans="13:14" x14ac:dyDescent="0.25">
      <c r="M60" s="56" t="s">
        <v>271</v>
      </c>
      <c r="N60" s="54" t="s">
        <v>336</v>
      </c>
    </row>
    <row r="61" spans="13:14" x14ac:dyDescent="0.25">
      <c r="M61" s="56" t="s">
        <v>246</v>
      </c>
      <c r="N61" s="54" t="s">
        <v>337</v>
      </c>
    </row>
    <row r="62" spans="13:14" x14ac:dyDescent="0.25">
      <c r="M62" s="56" t="s">
        <v>260</v>
      </c>
      <c r="N62" s="54" t="s">
        <v>338</v>
      </c>
    </row>
    <row r="63" spans="13:14" x14ac:dyDescent="0.25">
      <c r="M63" s="56" t="s">
        <v>169</v>
      </c>
      <c r="N63" s="54" t="s">
        <v>339</v>
      </c>
    </row>
    <row r="64" spans="13:14" x14ac:dyDescent="0.25">
      <c r="M64" s="56" t="s">
        <v>172</v>
      </c>
      <c r="N64" s="54" t="s">
        <v>340</v>
      </c>
    </row>
    <row r="65" spans="13:14" x14ac:dyDescent="0.25">
      <c r="M65" s="56" t="s">
        <v>175</v>
      </c>
      <c r="N65" s="54" t="s">
        <v>341</v>
      </c>
    </row>
    <row r="66" spans="13:14" x14ac:dyDescent="0.25">
      <c r="M66" s="56" t="s">
        <v>176</v>
      </c>
      <c r="N66" s="54" t="s">
        <v>342</v>
      </c>
    </row>
    <row r="67" spans="13:14" x14ac:dyDescent="0.25">
      <c r="M67" s="56" t="s">
        <v>177</v>
      </c>
      <c r="N67" s="54" t="s">
        <v>343</v>
      </c>
    </row>
    <row r="68" spans="13:14" x14ac:dyDescent="0.25">
      <c r="M68" s="56" t="s">
        <v>200</v>
      </c>
      <c r="N68" s="54" t="s">
        <v>344</v>
      </c>
    </row>
    <row r="69" spans="13:14" x14ac:dyDescent="0.25">
      <c r="M69" s="56" t="s">
        <v>178</v>
      </c>
      <c r="N69" s="54" t="s">
        <v>345</v>
      </c>
    </row>
    <row r="70" spans="13:14" x14ac:dyDescent="0.25">
      <c r="M70" s="56" t="s">
        <v>185</v>
      </c>
      <c r="N70" s="54" t="s">
        <v>346</v>
      </c>
    </row>
    <row r="71" spans="13:14" x14ac:dyDescent="0.25">
      <c r="M71" s="56" t="s">
        <v>188</v>
      </c>
      <c r="N71" s="54" t="s">
        <v>347</v>
      </c>
    </row>
    <row r="72" spans="13:14" x14ac:dyDescent="0.25">
      <c r="M72" s="56" t="s">
        <v>191</v>
      </c>
      <c r="N72" s="54" t="s">
        <v>348</v>
      </c>
    </row>
    <row r="73" spans="13:14" x14ac:dyDescent="0.25">
      <c r="M73" s="56" t="s">
        <v>194</v>
      </c>
      <c r="N73" s="54" t="s">
        <v>349</v>
      </c>
    </row>
    <row r="74" spans="13:14" x14ac:dyDescent="0.25">
      <c r="M74" s="56" t="s">
        <v>197</v>
      </c>
      <c r="N74" s="54" t="s">
        <v>350</v>
      </c>
    </row>
    <row r="75" spans="13:14" x14ac:dyDescent="0.25">
      <c r="M75" s="56" t="s">
        <v>201</v>
      </c>
      <c r="N75" s="54" t="s">
        <v>351</v>
      </c>
    </row>
    <row r="76" spans="13:14" x14ac:dyDescent="0.25">
      <c r="M76" s="56" t="s">
        <v>205</v>
      </c>
      <c r="N76" s="54" t="s">
        <v>352</v>
      </c>
    </row>
    <row r="77" spans="13:14" x14ac:dyDescent="0.25">
      <c r="M77" s="56" t="s">
        <v>206</v>
      </c>
      <c r="N77" s="54" t="s">
        <v>353</v>
      </c>
    </row>
    <row r="78" spans="13:14" x14ac:dyDescent="0.25">
      <c r="M78" s="56" t="s">
        <v>209</v>
      </c>
      <c r="N78" s="54" t="s">
        <v>354</v>
      </c>
    </row>
    <row r="79" spans="13:14" x14ac:dyDescent="0.25">
      <c r="M79" s="56" t="s">
        <v>222</v>
      </c>
      <c r="N79" s="54" t="s">
        <v>355</v>
      </c>
    </row>
    <row r="80" spans="13:14" x14ac:dyDescent="0.25">
      <c r="M80" s="56" t="s">
        <v>230</v>
      </c>
      <c r="N80" s="54" t="s">
        <v>356</v>
      </c>
    </row>
    <row r="81" spans="13:14" x14ac:dyDescent="0.25">
      <c r="M81" s="56" t="s">
        <v>232</v>
      </c>
      <c r="N81" s="54" t="s">
        <v>357</v>
      </c>
    </row>
    <row r="82" spans="13:14" x14ac:dyDescent="0.25">
      <c r="M82" s="56" t="s">
        <v>129</v>
      </c>
      <c r="N82" s="54" t="s">
        <v>358</v>
      </c>
    </row>
    <row r="83" spans="13:14" x14ac:dyDescent="0.25">
      <c r="M83" s="56" t="s">
        <v>235</v>
      </c>
      <c r="N83" s="54" t="s">
        <v>359</v>
      </c>
    </row>
    <row r="84" spans="13:14" x14ac:dyDescent="0.25">
      <c r="M84" s="56" t="s">
        <v>239</v>
      </c>
      <c r="N84" s="54" t="s">
        <v>360</v>
      </c>
    </row>
    <row r="85" spans="13:14" x14ac:dyDescent="0.25">
      <c r="M85" s="56" t="s">
        <v>240</v>
      </c>
      <c r="N85" s="54" t="s">
        <v>361</v>
      </c>
    </row>
    <row r="86" spans="13:14" x14ac:dyDescent="0.25">
      <c r="M86" s="56" t="s">
        <v>242</v>
      </c>
      <c r="N86" s="54" t="s">
        <v>362</v>
      </c>
    </row>
    <row r="87" spans="13:14" x14ac:dyDescent="0.25">
      <c r="M87" s="56" t="s">
        <v>243</v>
      </c>
      <c r="N87" s="54" t="s">
        <v>363</v>
      </c>
    </row>
    <row r="88" spans="13:14" x14ac:dyDescent="0.25">
      <c r="M88" s="56" t="s">
        <v>244</v>
      </c>
      <c r="N88" s="54" t="s">
        <v>364</v>
      </c>
    </row>
    <row r="89" spans="13:14" x14ac:dyDescent="0.25">
      <c r="M89" s="56" t="s">
        <v>247</v>
      </c>
      <c r="N89" s="54" t="s">
        <v>365</v>
      </c>
    </row>
    <row r="90" spans="13:14" x14ac:dyDescent="0.25">
      <c r="M90" s="56" t="s">
        <v>249</v>
      </c>
      <c r="N90" s="54" t="s">
        <v>366</v>
      </c>
    </row>
    <row r="91" spans="13:14" x14ac:dyDescent="0.25">
      <c r="M91" s="56" t="s">
        <v>250</v>
      </c>
      <c r="N91" s="54" t="s">
        <v>367</v>
      </c>
    </row>
    <row r="92" spans="13:14" x14ac:dyDescent="0.25">
      <c r="M92" s="56" t="s">
        <v>252</v>
      </c>
      <c r="N92" s="54" t="s">
        <v>368</v>
      </c>
    </row>
    <row r="93" spans="13:14" x14ac:dyDescent="0.25">
      <c r="M93" s="56" t="s">
        <v>267</v>
      </c>
      <c r="N93" s="54" t="s">
        <v>369</v>
      </c>
    </row>
    <row r="94" spans="13:14" x14ac:dyDescent="0.25">
      <c r="M94" s="56" t="s">
        <v>152</v>
      </c>
      <c r="N94" s="54" t="s">
        <v>370</v>
      </c>
    </row>
    <row r="95" spans="13:14" x14ac:dyDescent="0.25">
      <c r="M95" s="56" t="s">
        <v>266</v>
      </c>
      <c r="N95" s="54" t="s">
        <v>371</v>
      </c>
    </row>
    <row r="96" spans="13:14" x14ac:dyDescent="0.25">
      <c r="M96" s="56" t="s">
        <v>264</v>
      </c>
      <c r="N96" s="54" t="s">
        <v>372</v>
      </c>
    </row>
    <row r="97" spans="13:14" x14ac:dyDescent="0.25">
      <c r="M97" s="56" t="s">
        <v>265</v>
      </c>
      <c r="N97" s="54" t="s">
        <v>373</v>
      </c>
    </row>
    <row r="98" spans="13:14" x14ac:dyDescent="0.25">
      <c r="M98" s="56" t="s">
        <v>273</v>
      </c>
      <c r="N98" s="54" t="s">
        <v>374</v>
      </c>
    </row>
    <row r="99" spans="13:14" x14ac:dyDescent="0.25">
      <c r="M99" s="56" t="s">
        <v>73</v>
      </c>
      <c r="N99" s="54" t="s">
        <v>375</v>
      </c>
    </row>
    <row r="100" spans="13:14" x14ac:dyDescent="0.25">
      <c r="M100" s="56" t="s">
        <v>75</v>
      </c>
      <c r="N100" s="54" t="s">
        <v>376</v>
      </c>
    </row>
    <row r="101" spans="13:14" x14ac:dyDescent="0.25">
      <c r="M101" s="56" t="s">
        <v>76</v>
      </c>
      <c r="N101" s="54" t="s">
        <v>377</v>
      </c>
    </row>
    <row r="102" spans="13:14" x14ac:dyDescent="0.25">
      <c r="M102" s="56" t="s">
        <v>81</v>
      </c>
      <c r="N102" s="54" t="s">
        <v>378</v>
      </c>
    </row>
    <row r="103" spans="13:14" x14ac:dyDescent="0.25">
      <c r="M103" s="56" t="s">
        <v>105</v>
      </c>
      <c r="N103" s="54" t="s">
        <v>379</v>
      </c>
    </row>
    <row r="104" spans="13:14" x14ac:dyDescent="0.25">
      <c r="M104" s="56" t="s">
        <v>83</v>
      </c>
      <c r="N104" s="54" t="s">
        <v>380</v>
      </c>
    </row>
    <row r="105" spans="13:14" x14ac:dyDescent="0.25">
      <c r="M105" s="56" t="s">
        <v>85</v>
      </c>
      <c r="N105" s="54" t="s">
        <v>381</v>
      </c>
    </row>
    <row r="106" spans="13:14" x14ac:dyDescent="0.25">
      <c r="M106" s="56" t="s">
        <v>87</v>
      </c>
      <c r="N106" s="54" t="s">
        <v>382</v>
      </c>
    </row>
    <row r="107" spans="13:14" x14ac:dyDescent="0.25">
      <c r="M107" s="56" t="s">
        <v>89</v>
      </c>
      <c r="N107" s="54" t="s">
        <v>383</v>
      </c>
    </row>
    <row r="108" spans="13:14" x14ac:dyDescent="0.25">
      <c r="M108" s="56" t="s">
        <v>90</v>
      </c>
      <c r="N108" s="54" t="s">
        <v>384</v>
      </c>
    </row>
    <row r="109" spans="13:14" x14ac:dyDescent="0.25">
      <c r="M109" s="56" t="s">
        <v>93</v>
      </c>
      <c r="N109" s="54" t="s">
        <v>385</v>
      </c>
    </row>
    <row r="110" spans="13:14" x14ac:dyDescent="0.25">
      <c r="M110" s="56" t="s">
        <v>94</v>
      </c>
      <c r="N110" s="54" t="s">
        <v>386</v>
      </c>
    </row>
    <row r="111" spans="13:14" x14ac:dyDescent="0.25">
      <c r="M111" s="56" t="s">
        <v>96</v>
      </c>
      <c r="N111" s="54" t="s">
        <v>387</v>
      </c>
    </row>
    <row r="112" spans="13:14" x14ac:dyDescent="0.25">
      <c r="M112" s="56" t="s">
        <v>142</v>
      </c>
      <c r="N112" s="54" t="s">
        <v>388</v>
      </c>
    </row>
    <row r="113" spans="13:14" x14ac:dyDescent="0.25">
      <c r="M113" s="56" t="s">
        <v>216</v>
      </c>
      <c r="N113" s="54" t="s">
        <v>389</v>
      </c>
    </row>
    <row r="114" spans="13:14" x14ac:dyDescent="0.25">
      <c r="M114" s="56" t="s">
        <v>110</v>
      </c>
      <c r="N114" s="54" t="s">
        <v>390</v>
      </c>
    </row>
    <row r="115" spans="13:14" x14ac:dyDescent="0.25">
      <c r="M115" s="56" t="s">
        <v>97</v>
      </c>
      <c r="N115" s="54" t="s">
        <v>391</v>
      </c>
    </row>
    <row r="116" spans="13:14" x14ac:dyDescent="0.25">
      <c r="M116" s="56" t="s">
        <v>79</v>
      </c>
      <c r="N116" s="54" t="s">
        <v>392</v>
      </c>
    </row>
    <row r="117" spans="13:14" x14ac:dyDescent="0.25">
      <c r="M117" s="56" t="s">
        <v>114</v>
      </c>
      <c r="N117" s="54" t="s">
        <v>393</v>
      </c>
    </row>
    <row r="118" spans="13:14" x14ac:dyDescent="0.25">
      <c r="M118" s="56" t="s">
        <v>117</v>
      </c>
      <c r="N118" s="54" t="s">
        <v>394</v>
      </c>
    </row>
    <row r="119" spans="13:14" x14ac:dyDescent="0.25">
      <c r="M119" s="56" t="s">
        <v>120</v>
      </c>
      <c r="N119" s="54" t="s">
        <v>395</v>
      </c>
    </row>
    <row r="120" spans="13:14" x14ac:dyDescent="0.25">
      <c r="M120" s="56" t="s">
        <v>121</v>
      </c>
      <c r="N120" s="54" t="s">
        <v>396</v>
      </c>
    </row>
    <row r="121" spans="13:14" x14ac:dyDescent="0.25">
      <c r="M121" s="56" t="s">
        <v>124</v>
      </c>
      <c r="N121" s="54" t="s">
        <v>397</v>
      </c>
    </row>
    <row r="122" spans="13:14" x14ac:dyDescent="0.25">
      <c r="M122" s="56" t="s">
        <v>126</v>
      </c>
      <c r="N122" s="54" t="s">
        <v>398</v>
      </c>
    </row>
    <row r="123" spans="13:14" x14ac:dyDescent="0.25">
      <c r="M123" s="56" t="s">
        <v>128</v>
      </c>
      <c r="N123" s="54" t="s">
        <v>399</v>
      </c>
    </row>
    <row r="124" spans="13:14" x14ac:dyDescent="0.25">
      <c r="M124" s="56" t="s">
        <v>131</v>
      </c>
      <c r="N124" s="54" t="s">
        <v>400</v>
      </c>
    </row>
    <row r="125" spans="13:14" x14ac:dyDescent="0.25">
      <c r="M125" s="56" t="s">
        <v>132</v>
      </c>
      <c r="N125" s="54" t="s">
        <v>401</v>
      </c>
    </row>
    <row r="126" spans="13:14" x14ac:dyDescent="0.25">
      <c r="M126" s="56" t="s">
        <v>115</v>
      </c>
      <c r="N126" s="54" t="s">
        <v>402</v>
      </c>
    </row>
    <row r="127" spans="13:14" x14ac:dyDescent="0.25">
      <c r="M127" s="56" t="s">
        <v>202</v>
      </c>
      <c r="N127" s="54" t="s">
        <v>403</v>
      </c>
    </row>
    <row r="128" spans="13:14" x14ac:dyDescent="0.25">
      <c r="M128" s="56" t="s">
        <v>146</v>
      </c>
      <c r="N128" s="54" t="s">
        <v>404</v>
      </c>
    </row>
    <row r="129" spans="13:14" x14ac:dyDescent="0.25">
      <c r="M129" s="56" t="s">
        <v>217</v>
      </c>
      <c r="N129" s="54" t="s">
        <v>405</v>
      </c>
    </row>
    <row r="130" spans="13:14" x14ac:dyDescent="0.25">
      <c r="M130" s="56" t="s">
        <v>127</v>
      </c>
      <c r="N130" s="54" t="s">
        <v>406</v>
      </c>
    </row>
    <row r="131" spans="13:14" x14ac:dyDescent="0.25">
      <c r="M131" s="56" t="s">
        <v>189</v>
      </c>
      <c r="N131" s="54" t="s">
        <v>407</v>
      </c>
    </row>
    <row r="132" spans="13:14" x14ac:dyDescent="0.25">
      <c r="M132" s="56" t="s">
        <v>213</v>
      </c>
      <c r="N132" s="54" t="s">
        <v>408</v>
      </c>
    </row>
    <row r="133" spans="13:14" x14ac:dyDescent="0.25">
      <c r="M133" s="56" t="s">
        <v>269</v>
      </c>
      <c r="N133" s="54" t="s">
        <v>409</v>
      </c>
    </row>
    <row r="134" spans="13:14" x14ac:dyDescent="0.25">
      <c r="M134" s="56" t="s">
        <v>272</v>
      </c>
      <c r="N134" s="54" t="s">
        <v>410</v>
      </c>
    </row>
    <row r="135" spans="13:14" x14ac:dyDescent="0.25">
      <c r="M135" s="56" t="s">
        <v>151</v>
      </c>
      <c r="N135" s="54" t="s">
        <v>411</v>
      </c>
    </row>
    <row r="136" spans="13:14" x14ac:dyDescent="0.25">
      <c r="M136" s="56" t="s">
        <v>92</v>
      </c>
      <c r="N136" s="54" t="s">
        <v>412</v>
      </c>
    </row>
    <row r="137" spans="13:14" x14ac:dyDescent="0.25">
      <c r="M137" s="56" t="s">
        <v>148</v>
      </c>
      <c r="N137" s="54" t="s">
        <v>413</v>
      </c>
    </row>
    <row r="138" spans="13:14" x14ac:dyDescent="0.25">
      <c r="M138" s="56" t="s">
        <v>101</v>
      </c>
      <c r="N138" s="54" t="s">
        <v>414</v>
      </c>
    </row>
    <row r="139" spans="13:14" x14ac:dyDescent="0.25">
      <c r="M139" s="56" t="s">
        <v>103</v>
      </c>
      <c r="N139" s="54" t="s">
        <v>415</v>
      </c>
    </row>
    <row r="140" spans="13:14" x14ac:dyDescent="0.25">
      <c r="M140" s="56" t="s">
        <v>112</v>
      </c>
      <c r="N140" s="54" t="s">
        <v>416</v>
      </c>
    </row>
    <row r="141" spans="13:14" x14ac:dyDescent="0.25">
      <c r="M141" s="56" t="s">
        <v>123</v>
      </c>
      <c r="N141" s="54" t="s">
        <v>417</v>
      </c>
    </row>
    <row r="142" spans="13:14" x14ac:dyDescent="0.25">
      <c r="M142" s="56" t="s">
        <v>113</v>
      </c>
      <c r="N142" s="54" t="s">
        <v>418</v>
      </c>
    </row>
    <row r="143" spans="13:14" x14ac:dyDescent="0.25">
      <c r="M143" s="56" t="s">
        <v>125</v>
      </c>
      <c r="N143" s="54" t="s">
        <v>419</v>
      </c>
    </row>
    <row r="144" spans="13:14" x14ac:dyDescent="0.25">
      <c r="M144" s="56" t="s">
        <v>139</v>
      </c>
      <c r="N144" s="54" t="s">
        <v>420</v>
      </c>
    </row>
    <row r="145" spans="13:14" x14ac:dyDescent="0.25">
      <c r="M145" s="56" t="s">
        <v>116</v>
      </c>
      <c r="N145" s="54" t="s">
        <v>421</v>
      </c>
    </row>
    <row r="146" spans="13:14" x14ac:dyDescent="0.25">
      <c r="M146" s="56" t="s">
        <v>179</v>
      </c>
      <c r="N146" s="54" t="s">
        <v>422</v>
      </c>
    </row>
    <row r="147" spans="13:14" x14ac:dyDescent="0.25">
      <c r="M147" s="56" t="s">
        <v>181</v>
      </c>
      <c r="N147" s="54" t="s">
        <v>423</v>
      </c>
    </row>
    <row r="148" spans="13:14" x14ac:dyDescent="0.25">
      <c r="M148" s="56" t="s">
        <v>190</v>
      </c>
      <c r="N148" s="54" t="s">
        <v>424</v>
      </c>
    </row>
    <row r="149" spans="13:14" x14ac:dyDescent="0.25">
      <c r="M149" s="56" t="s">
        <v>193</v>
      </c>
      <c r="N149" s="54" t="s">
        <v>425</v>
      </c>
    </row>
    <row r="150" spans="13:14" x14ac:dyDescent="0.25">
      <c r="M150" s="56" t="s">
        <v>236</v>
      </c>
      <c r="N150" s="54" t="s">
        <v>426</v>
      </c>
    </row>
    <row r="151" spans="13:14" x14ac:dyDescent="0.25">
      <c r="M151" s="56" t="s">
        <v>258</v>
      </c>
      <c r="N151" s="54" t="s">
        <v>427</v>
      </c>
    </row>
    <row r="152" spans="13:14" x14ac:dyDescent="0.25">
      <c r="M152" s="56" t="s">
        <v>261</v>
      </c>
      <c r="N152" s="54" t="s">
        <v>428</v>
      </c>
    </row>
    <row r="153" spans="13:14" x14ac:dyDescent="0.25">
      <c r="M153" s="56" t="s">
        <v>161</v>
      </c>
      <c r="N153" s="54" t="s">
        <v>429</v>
      </c>
    </row>
    <row r="154" spans="13:14" x14ac:dyDescent="0.25">
      <c r="M154" s="56" t="s">
        <v>140</v>
      </c>
      <c r="N154" s="54" t="s">
        <v>430</v>
      </c>
    </row>
    <row r="155" spans="13:14" x14ac:dyDescent="0.25">
      <c r="M155" s="56" t="s">
        <v>141</v>
      </c>
      <c r="N155" s="54" t="s">
        <v>431</v>
      </c>
    </row>
    <row r="156" spans="13:14" x14ac:dyDescent="0.25">
      <c r="M156" s="56" t="s">
        <v>144</v>
      </c>
      <c r="N156" s="54" t="s">
        <v>144</v>
      </c>
    </row>
    <row r="157" spans="13:14" x14ac:dyDescent="0.25">
      <c r="M157" s="56" t="s">
        <v>145</v>
      </c>
      <c r="N157" s="54" t="s">
        <v>432</v>
      </c>
    </row>
    <row r="158" spans="13:14" x14ac:dyDescent="0.25">
      <c r="M158" s="56" t="s">
        <v>149</v>
      </c>
      <c r="N158" s="54" t="s">
        <v>433</v>
      </c>
    </row>
    <row r="159" spans="13:14" x14ac:dyDescent="0.25">
      <c r="M159" s="56" t="s">
        <v>143</v>
      </c>
      <c r="N159" s="54" t="s">
        <v>434</v>
      </c>
    </row>
    <row r="160" spans="13:14" x14ac:dyDescent="0.25">
      <c r="M160" s="56" t="s">
        <v>160</v>
      </c>
      <c r="N160" s="54" t="s">
        <v>435</v>
      </c>
    </row>
    <row r="161" spans="13:14" x14ac:dyDescent="0.25">
      <c r="M161" s="56" t="s">
        <v>91</v>
      </c>
      <c r="N161" s="54" t="s">
        <v>436</v>
      </c>
    </row>
    <row r="162" spans="13:14" x14ac:dyDescent="0.25">
      <c r="M162" s="56" t="s">
        <v>165</v>
      </c>
      <c r="N162" s="54" t="s">
        <v>437</v>
      </c>
    </row>
    <row r="163" spans="13:14" x14ac:dyDescent="0.25">
      <c r="M163" s="56" t="s">
        <v>166</v>
      </c>
      <c r="N163" s="54" t="s">
        <v>438</v>
      </c>
    </row>
    <row r="164" spans="13:14" x14ac:dyDescent="0.25">
      <c r="M164" s="56" t="s">
        <v>167</v>
      </c>
      <c r="N164" s="54" t="s">
        <v>439</v>
      </c>
    </row>
    <row r="165" spans="13:14" x14ac:dyDescent="0.25">
      <c r="M165" s="56" t="s">
        <v>223</v>
      </c>
      <c r="N165" s="54" t="s">
        <v>440</v>
      </c>
    </row>
    <row r="166" spans="13:14" x14ac:dyDescent="0.25">
      <c r="M166" s="56" t="s">
        <v>168</v>
      </c>
      <c r="N166" s="54" t="s">
        <v>441</v>
      </c>
    </row>
    <row r="167" spans="13:14" x14ac:dyDescent="0.25">
      <c r="M167" s="56" t="s">
        <v>171</v>
      </c>
      <c r="N167" s="54" t="s">
        <v>442</v>
      </c>
    </row>
    <row r="168" spans="13:14" x14ac:dyDescent="0.25">
      <c r="M168" s="56" t="s">
        <v>180</v>
      </c>
      <c r="N168" s="54" t="s">
        <v>443</v>
      </c>
    </row>
    <row r="169" spans="13:14" x14ac:dyDescent="0.25">
      <c r="M169" s="56" t="s">
        <v>183</v>
      </c>
      <c r="N169" s="54" t="s">
        <v>444</v>
      </c>
    </row>
    <row r="170" spans="13:14" x14ac:dyDescent="0.25">
      <c r="M170" s="56" t="s">
        <v>186</v>
      </c>
      <c r="N170" s="54" t="s">
        <v>445</v>
      </c>
    </row>
    <row r="171" spans="13:14" x14ac:dyDescent="0.25">
      <c r="M171" s="56" t="s">
        <v>195</v>
      </c>
      <c r="N171" s="54" t="s">
        <v>446</v>
      </c>
    </row>
    <row r="172" spans="13:14" x14ac:dyDescent="0.25">
      <c r="M172" s="56" t="s">
        <v>196</v>
      </c>
      <c r="N172" s="54" t="s">
        <v>447</v>
      </c>
    </row>
    <row r="173" spans="13:14" x14ac:dyDescent="0.25">
      <c r="M173" s="56" t="s">
        <v>170</v>
      </c>
      <c r="N173" s="54" t="s">
        <v>448</v>
      </c>
    </row>
    <row r="174" spans="13:14" x14ac:dyDescent="0.25">
      <c r="M174" s="56" t="s">
        <v>198</v>
      </c>
      <c r="N174" s="54" t="s">
        <v>449</v>
      </c>
    </row>
    <row r="175" spans="13:14" x14ac:dyDescent="0.25">
      <c r="M175" s="56" t="s">
        <v>203</v>
      </c>
      <c r="N175" s="54" t="s">
        <v>450</v>
      </c>
    </row>
    <row r="176" spans="13:14" x14ac:dyDescent="0.25">
      <c r="M176" s="56" t="s">
        <v>204</v>
      </c>
      <c r="N176" s="54" t="s">
        <v>451</v>
      </c>
    </row>
    <row r="177" spans="13:14" x14ac:dyDescent="0.25">
      <c r="M177" s="56" t="s">
        <v>208</v>
      </c>
      <c r="N177" s="54" t="s">
        <v>452</v>
      </c>
    </row>
    <row r="178" spans="13:14" x14ac:dyDescent="0.25">
      <c r="M178" s="56" t="s">
        <v>210</v>
      </c>
      <c r="N178" s="54" t="s">
        <v>453</v>
      </c>
    </row>
    <row r="179" spans="13:14" x14ac:dyDescent="0.25">
      <c r="M179" s="56" t="s">
        <v>211</v>
      </c>
      <c r="N179" s="54" t="s">
        <v>454</v>
      </c>
    </row>
    <row r="180" spans="13:14" x14ac:dyDescent="0.25">
      <c r="M180" s="56" t="s">
        <v>212</v>
      </c>
      <c r="N180" s="54" t="s">
        <v>455</v>
      </c>
    </row>
    <row r="181" spans="13:14" x14ac:dyDescent="0.25">
      <c r="M181" s="56" t="s">
        <v>214</v>
      </c>
      <c r="N181" s="54" t="s">
        <v>456</v>
      </c>
    </row>
    <row r="182" spans="13:14" x14ac:dyDescent="0.25">
      <c r="M182" s="56" t="s">
        <v>215</v>
      </c>
      <c r="N182" s="54" t="s">
        <v>457</v>
      </c>
    </row>
    <row r="183" spans="13:14" x14ac:dyDescent="0.25">
      <c r="M183" s="56" t="s">
        <v>218</v>
      </c>
      <c r="N183" s="54" t="s">
        <v>458</v>
      </c>
    </row>
    <row r="184" spans="13:14" x14ac:dyDescent="0.25">
      <c r="M184" s="56" t="s">
        <v>219</v>
      </c>
      <c r="N184" s="54" t="s">
        <v>459</v>
      </c>
    </row>
    <row r="185" spans="13:14" x14ac:dyDescent="0.25">
      <c r="M185" s="56" t="s">
        <v>220</v>
      </c>
      <c r="N185" s="54" t="s">
        <v>460</v>
      </c>
    </row>
    <row r="186" spans="13:14" x14ac:dyDescent="0.25">
      <c r="M186" s="56" t="s">
        <v>225</v>
      </c>
      <c r="N186" s="54" t="s">
        <v>225</v>
      </c>
    </row>
    <row r="187" spans="13:14" x14ac:dyDescent="0.25">
      <c r="M187" s="56" t="s">
        <v>227</v>
      </c>
      <c r="N187" s="54" t="s">
        <v>461</v>
      </c>
    </row>
    <row r="188" spans="13:14" x14ac:dyDescent="0.25">
      <c r="M188" s="56" t="s">
        <v>248</v>
      </c>
      <c r="N188" s="54" t="s">
        <v>462</v>
      </c>
    </row>
    <row r="189" spans="13:14" x14ac:dyDescent="0.25">
      <c r="M189" s="56" t="s">
        <v>228</v>
      </c>
      <c r="N189" s="54" t="s">
        <v>463</v>
      </c>
    </row>
    <row r="190" spans="13:14" x14ac:dyDescent="0.25">
      <c r="M190" s="56" t="s">
        <v>229</v>
      </c>
      <c r="N190" s="54" t="s">
        <v>464</v>
      </c>
    </row>
    <row r="191" spans="13:14" x14ac:dyDescent="0.25">
      <c r="M191" s="56" t="s">
        <v>226</v>
      </c>
      <c r="N191" s="54" t="s">
        <v>465</v>
      </c>
    </row>
    <row r="192" spans="13:14" x14ac:dyDescent="0.25">
      <c r="M192" s="56" t="s">
        <v>231</v>
      </c>
      <c r="N192" s="54" t="s">
        <v>466</v>
      </c>
    </row>
    <row r="193" spans="13:14" x14ac:dyDescent="0.25">
      <c r="M193" s="56" t="s">
        <v>234</v>
      </c>
      <c r="N193" s="54" t="s">
        <v>467</v>
      </c>
    </row>
    <row r="194" spans="13:14" x14ac:dyDescent="0.25">
      <c r="M194" s="56" t="s">
        <v>238</v>
      </c>
      <c r="N194" s="54" t="s">
        <v>468</v>
      </c>
    </row>
    <row r="195" spans="13:14" x14ac:dyDescent="0.25">
      <c r="M195" s="56" t="s">
        <v>241</v>
      </c>
      <c r="N195" s="54" t="s">
        <v>469</v>
      </c>
    </row>
    <row r="196" spans="13:14" x14ac:dyDescent="0.25">
      <c r="M196" s="56" t="s">
        <v>245</v>
      </c>
      <c r="N196" s="54" t="s">
        <v>470</v>
      </c>
    </row>
    <row r="197" spans="13:14" x14ac:dyDescent="0.25">
      <c r="M197" s="56" t="s">
        <v>251</v>
      </c>
      <c r="N197" s="54" t="s">
        <v>471</v>
      </c>
    </row>
    <row r="198" spans="13:14" x14ac:dyDescent="0.25">
      <c r="M198" s="56" t="s">
        <v>253</v>
      </c>
      <c r="N198" s="54" t="s">
        <v>472</v>
      </c>
    </row>
    <row r="199" spans="13:14" x14ac:dyDescent="0.25">
      <c r="M199" s="56" t="s">
        <v>254</v>
      </c>
      <c r="N199" s="54" t="s">
        <v>473</v>
      </c>
    </row>
    <row r="200" spans="13:14" x14ac:dyDescent="0.25">
      <c r="M200" s="56" t="s">
        <v>255</v>
      </c>
      <c r="N200" s="54" t="s">
        <v>474</v>
      </c>
    </row>
    <row r="201" spans="13:14" x14ac:dyDescent="0.25">
      <c r="M201" s="56" t="s">
        <v>257</v>
      </c>
      <c r="N201" s="54" t="s">
        <v>257</v>
      </c>
    </row>
    <row r="202" spans="13:14" x14ac:dyDescent="0.25">
      <c r="M202" s="56" t="s">
        <v>259</v>
      </c>
      <c r="N202" s="54" t="s">
        <v>475</v>
      </c>
    </row>
    <row r="203" spans="13:14" x14ac:dyDescent="0.25">
      <c r="M203" s="56" t="s">
        <v>262</v>
      </c>
      <c r="N203" s="54" t="s">
        <v>476</v>
      </c>
    </row>
    <row r="204" spans="13:14" x14ac:dyDescent="0.25">
      <c r="M204" s="56" t="s">
        <v>268</v>
      </c>
      <c r="N204" s="54" t="s">
        <v>477</v>
      </c>
    </row>
    <row r="205" spans="13:14" x14ac:dyDescent="0.25">
      <c r="M205" s="56" t="s">
        <v>270</v>
      </c>
      <c r="N205" s="54" t="s">
        <v>478</v>
      </c>
    </row>
    <row r="206" spans="13:14" x14ac:dyDescent="0.25">
      <c r="M206" s="56" t="s">
        <v>274</v>
      </c>
      <c r="N206" s="54" t="s">
        <v>479</v>
      </c>
    </row>
    <row r="207" spans="13:14" x14ac:dyDescent="0.25">
      <c r="M207" s="56" t="s">
        <v>275</v>
      </c>
      <c r="N207" s="54" t="s">
        <v>480</v>
      </c>
    </row>
  </sheetData>
  <sheetProtection algorithmName="SHA-512" hashValue="L1/fOzXLghZeia35PYq7lEF+S39Lec6iL3/jR/IDTRd7T1rs0UXDJOljc/FPp2fqsnpHo4tG5BueT9dgHlkv1Q==" saltValue="gBvs2jynO2fUcQ91pwTfwQ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invoice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Maksim Minkevich</cp:lastModifiedBy>
  <cp:lastPrinted>2022-07-08T09:23:10Z</cp:lastPrinted>
  <dcterms:created xsi:type="dcterms:W3CDTF">2022-07-07T07:34:45Z</dcterms:created>
  <dcterms:modified xsi:type="dcterms:W3CDTF">2022-09-15T21:21:59Z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2022-07-07T00:00:00Z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2022-07-07T00:00:00Z</vt:filetime>
  </property>
  <property fmtid="{D5CDD505-2E9C-101B-9397-08002B2CF9AE}" pid="5" name="Producer">
    <vt:lpwstr>Microsoft® Excel® for Microsoft 365</vt:lpwstr>
  </property>
</Properties>
</file>