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BETAMARKET_docs\OFFERS\JUDO_2023\"/>
    </mc:Choice>
  </mc:AlternateContent>
  <workbookProtection workbookAlgorithmName="SHA-512" workbookHashValue="UXIsJw7AR7vyYwDTMCKOze774nvpoOuXbBDyugCjjE0khcZaDL8DztNRs9RqrzjtNWP4WBXaLN5kxdJ4SBTayA==" workbookSaltValue="ET9PYTLLJbY4cshhWOqZ7w==" workbookSpinCount="100000" lockStructure="1"/>
  <bookViews>
    <workbookView xWindow="-120" yWindow="-120" windowWidth="23250" windowHeight="13170" tabRatio="649" firstSheet="1" activeTab="3"/>
  </bookViews>
  <sheets>
    <sheet name="forms (2)" sheetId="3" state="hidden" r:id="rId1"/>
    <sheet name="forms" sheetId="1" r:id="rId2"/>
    <sheet name="meals" sheetId="4" r:id="rId3"/>
    <sheet name="invoice" sheetId="2" r:id="rId4"/>
    <sheet name="entry fee invoice" sheetId="5" r:id="rId5"/>
    <sheet name="penalty fee invoice" sheetId="10" r:id="rId6"/>
    <sheet name="ACCOMODATTION LETTER" sheetId="6" r:id="rId7"/>
  </sheets>
  <definedNames>
    <definedName name="__xlnm.Print_Area" localSheetId="1">forms!$B$2:$K$83</definedName>
    <definedName name="__xlnm.Print_Area" localSheetId="0">'forms (2)'!$A$1:$M$30</definedName>
    <definedName name="__xlnm.Print_Area_0" localSheetId="1">forms!$B$2:$K$83</definedName>
    <definedName name="__xlnm.Print_Area_0" localSheetId="0">'forms (2)'!$A$1:$M$30</definedName>
    <definedName name="__xlnm.Print_Area_0_0" localSheetId="1">forms!$B$2:$K$83</definedName>
    <definedName name="__xlnm.Print_Area_0_0" localSheetId="0">'forms (2)'!$A$1:$M$30</definedName>
    <definedName name="__xlnm.Print_Area_0_0_0" localSheetId="1">forms!$B$2:$K$83</definedName>
    <definedName name="__xlnm.Print_Area_0_0_0" localSheetId="0">'forms (2)'!$A$1:$M$30</definedName>
    <definedName name="__xlnm.Print_Area_0_0_0_0" localSheetId="1">forms!$B$2:$K$83</definedName>
    <definedName name="__xlnm.Print_Area_0_0_0_0" localSheetId="0">'forms (2)'!$A$1:$M$30</definedName>
    <definedName name="_xlnm.Print_Area" localSheetId="6">'ACCOMODATTION LETTER'!$A$1:$H$38</definedName>
    <definedName name="_xlnm.Print_Area" localSheetId="1">forms!$B$1:$K$85</definedName>
    <definedName name="_xlnm.Print_Area" localSheetId="0">'forms (2)'!$A$1:$M$30</definedName>
    <definedName name="_xlnm.Print_Area" localSheetId="3">invoice!$A$1:$J$68</definedName>
    <definedName name="_xlnm.Print_Area" localSheetId="2">meals!$A$1:$H$20</definedName>
    <definedName name="Z_C5C9F73C_E20C_4CC6_8D87_3EB0F1F0BD68_.wvu.PrintArea" localSheetId="1" hidden="1">forms!$B$2:$K$83</definedName>
    <definedName name="Z_C5C9F73C_E20C_4CC6_8D87_3EB0F1F0BD68_.wvu.PrintArea" localSheetId="0" hidden="1">'forms (2)'!$A$1:$M$30</definedName>
    <definedName name="Z_C5C9F73C_E20C_4CC6_8D87_3EB0F1F0BD68_.wvu.Rows" localSheetId="0" hidden="1">'forms (2)'!$33:$39</definedName>
  </definedNames>
  <calcPr calcId="162913"/>
  <customWorkbookViews>
    <customWorkbookView name="Windows User - Personal View" guid="{C5C9F73C-E20C-4CC6-8D87-3EB0F1F0BD68}" mergeInterval="0" personalView="1" maximized="1" windowWidth="1680" windowHeight="794" tabRatio="6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4" l="1"/>
  <c r="F18" i="4"/>
  <c r="F15" i="4"/>
  <c r="F14" i="4"/>
  <c r="H14" i="4"/>
  <c r="D17" i="4" l="1"/>
  <c r="B59" i="2" s="1"/>
  <c r="D13" i="4"/>
  <c r="F13" i="4"/>
  <c r="C16" i="2" l="1"/>
  <c r="D21" i="5"/>
  <c r="D23" i="5" s="1"/>
  <c r="D25" i="5" s="1"/>
  <c r="D28" i="5" s="1"/>
  <c r="B14" i="5"/>
  <c r="D21" i="10"/>
  <c r="D23" i="10" s="1"/>
  <c r="D25" i="10" s="1"/>
  <c r="D28" i="10" s="1"/>
  <c r="B14" i="10" l="1"/>
  <c r="C7" i="6" l="1"/>
  <c r="E48" i="1"/>
  <c r="E75" i="1"/>
  <c r="E62" i="1"/>
  <c r="F78" i="1" l="1"/>
  <c r="F77" i="1"/>
  <c r="F76" i="1"/>
  <c r="F75" i="1"/>
  <c r="I75" i="1" s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I62" i="1" s="1"/>
  <c r="F61" i="1"/>
  <c r="F60" i="1"/>
  <c r="F59" i="1"/>
  <c r="E78" i="1"/>
  <c r="E77" i="1"/>
  <c r="E76" i="1"/>
  <c r="E74" i="1"/>
  <c r="E73" i="1"/>
  <c r="E72" i="1"/>
  <c r="E71" i="1"/>
  <c r="E70" i="1"/>
  <c r="E69" i="1"/>
  <c r="E68" i="1"/>
  <c r="E67" i="1"/>
  <c r="E66" i="1"/>
  <c r="E65" i="1"/>
  <c r="E64" i="1"/>
  <c r="E63" i="1"/>
  <c r="E61" i="1"/>
  <c r="E60" i="1"/>
  <c r="E59" i="1"/>
  <c r="F52" i="1"/>
  <c r="E55" i="1"/>
  <c r="F56" i="1"/>
  <c r="F55" i="1"/>
  <c r="F54" i="1"/>
  <c r="F53" i="1"/>
  <c r="F51" i="1"/>
  <c r="F50" i="1"/>
  <c r="F49" i="1"/>
  <c r="F48" i="1"/>
  <c r="E56" i="1"/>
  <c r="E54" i="1"/>
  <c r="E53" i="1"/>
  <c r="E52" i="1"/>
  <c r="E51" i="1"/>
  <c r="E50" i="1"/>
  <c r="E49" i="1"/>
  <c r="F57" i="1"/>
  <c r="E57" i="1"/>
  <c r="I55" i="1" l="1"/>
  <c r="I49" i="1"/>
  <c r="I51" i="1"/>
  <c r="I50" i="1"/>
  <c r="I53" i="1"/>
  <c r="I54" i="1"/>
  <c r="I56" i="1"/>
  <c r="I52" i="1"/>
  <c r="I57" i="1"/>
  <c r="I67" i="1"/>
  <c r="I65" i="1"/>
  <c r="I76" i="1"/>
  <c r="I77" i="1"/>
  <c r="I63" i="1"/>
  <c r="I64" i="1"/>
  <c r="I60" i="1"/>
  <c r="I69" i="1"/>
  <c r="I70" i="1"/>
  <c r="I72" i="1"/>
  <c r="I73" i="1"/>
  <c r="I74" i="1"/>
  <c r="I68" i="1"/>
  <c r="I71" i="1"/>
  <c r="I78" i="1"/>
  <c r="I61" i="1"/>
  <c r="I66" i="1"/>
  <c r="I48" i="1"/>
  <c r="E32" i="2"/>
  <c r="C1" i="6"/>
  <c r="C2" i="6"/>
  <c r="E52" i="2"/>
  <c r="E51" i="2"/>
  <c r="E50" i="2"/>
  <c r="E49" i="2"/>
  <c r="E48" i="2"/>
  <c r="E47" i="2"/>
  <c r="E46" i="2"/>
  <c r="E45" i="2"/>
  <c r="E44" i="2"/>
  <c r="E43" i="2"/>
  <c r="E42" i="2"/>
  <c r="E40" i="2"/>
  <c r="E41" i="2"/>
  <c r="E39" i="2"/>
  <c r="E38" i="2"/>
  <c r="E37" i="2"/>
  <c r="E36" i="2"/>
  <c r="E35" i="2"/>
  <c r="E34" i="2"/>
  <c r="E33" i="2"/>
  <c r="E31" i="2"/>
  <c r="E30" i="2"/>
  <c r="E29" i="2"/>
  <c r="E28" i="2"/>
  <c r="E27" i="2"/>
  <c r="E26" i="2"/>
  <c r="E25" i="2"/>
  <c r="E24" i="2"/>
  <c r="E2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28" i="2"/>
  <c r="F27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5" i="2"/>
  <c r="D36" i="2"/>
  <c r="D34" i="2"/>
  <c r="D32" i="2"/>
  <c r="D31" i="2"/>
  <c r="D30" i="2"/>
  <c r="D29" i="2"/>
  <c r="D28" i="2"/>
  <c r="D27" i="2"/>
  <c r="D3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0" i="2"/>
  <c r="C28" i="2"/>
  <c r="C27" i="2"/>
  <c r="C23" i="2"/>
  <c r="C32" i="2"/>
  <c r="F30" i="2"/>
  <c r="F29" i="2"/>
  <c r="C29" i="2"/>
  <c r="F32" i="2" l="1"/>
  <c r="E13" i="6"/>
  <c r="E12" i="6"/>
  <c r="E11" i="6"/>
  <c r="E7" i="6"/>
  <c r="E14" i="6"/>
  <c r="E15" i="6"/>
  <c r="E16" i="6"/>
  <c r="G36" i="6"/>
  <c r="G35" i="6"/>
  <c r="G34" i="6"/>
  <c r="G33" i="6"/>
  <c r="G32" i="6"/>
  <c r="G31" i="6"/>
  <c r="G37" i="6"/>
  <c r="G30" i="6"/>
  <c r="G29" i="6"/>
  <c r="G28" i="6"/>
  <c r="G27" i="6"/>
  <c r="G26" i="6"/>
  <c r="G25" i="6"/>
  <c r="G24" i="6"/>
  <c r="G23" i="6"/>
  <c r="G22" i="6"/>
  <c r="G21" i="6"/>
  <c r="G20" i="6"/>
  <c r="G19" i="6"/>
  <c r="G16" i="6"/>
  <c r="G15" i="6"/>
  <c r="G14" i="6"/>
  <c r="G13" i="6"/>
  <c r="G12" i="6"/>
  <c r="G11" i="6"/>
  <c r="F16" i="6"/>
  <c r="F15" i="6"/>
  <c r="F14" i="6"/>
  <c r="F13" i="6"/>
  <c r="F12" i="6"/>
  <c r="F11" i="6"/>
  <c r="F37" i="6"/>
  <c r="F36" i="6"/>
  <c r="F35" i="6"/>
  <c r="F34" i="6"/>
  <c r="F33" i="6"/>
  <c r="F32" i="6"/>
  <c r="F31" i="6"/>
  <c r="F30" i="6"/>
  <c r="F29" i="6"/>
  <c r="F24" i="6"/>
  <c r="F23" i="6"/>
  <c r="F22" i="6"/>
  <c r="F18" i="6"/>
  <c r="F28" i="6"/>
  <c r="F27" i="6"/>
  <c r="F26" i="6"/>
  <c r="F25" i="6"/>
  <c r="E37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36" i="6"/>
  <c r="E1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6" i="6"/>
  <c r="D15" i="6"/>
  <c r="D14" i="6"/>
  <c r="D13" i="6"/>
  <c r="D12" i="6"/>
  <c r="D11" i="6"/>
  <c r="J53" i="1" l="1"/>
  <c r="H27" i="2" s="1"/>
  <c r="J52" i="1"/>
  <c r="J51" i="1"/>
  <c r="J74" i="1"/>
  <c r="H48" i="2" s="1"/>
  <c r="J73" i="1"/>
  <c r="H47" i="2" s="1"/>
  <c r="J68" i="1"/>
  <c r="H42" i="2" s="1"/>
  <c r="J67" i="1"/>
  <c r="H41" i="2" s="1"/>
  <c r="J66" i="1"/>
  <c r="J65" i="1"/>
  <c r="J64" i="1"/>
  <c r="H38" i="2" s="1"/>
  <c r="H40" i="2" l="1"/>
  <c r="H39" i="2"/>
  <c r="C16" i="6"/>
  <c r="C15" i="6"/>
  <c r="C14" i="6"/>
  <c r="C13" i="6"/>
  <c r="C12" i="6"/>
  <c r="C11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G27" i="2"/>
  <c r="G48" i="2"/>
  <c r="G47" i="2"/>
  <c r="G40" i="2"/>
  <c r="G42" i="2"/>
  <c r="I42" i="2" s="1"/>
  <c r="G18" i="6"/>
  <c r="F21" i="6"/>
  <c r="F20" i="6"/>
  <c r="F19" i="6"/>
  <c r="F10" i="6"/>
  <c r="F9" i="6"/>
  <c r="F8" i="6"/>
  <c r="F7" i="6"/>
  <c r="I40" i="2" l="1"/>
  <c r="H12" i="6"/>
  <c r="G28" i="2"/>
  <c r="H26" i="6"/>
  <c r="G41" i="2"/>
  <c r="H24" i="6"/>
  <c r="G39" i="2"/>
  <c r="K66" i="1"/>
  <c r="H25" i="6"/>
  <c r="K53" i="1"/>
  <c r="K74" i="1"/>
  <c r="H33" i="6"/>
  <c r="K68" i="1"/>
  <c r="H27" i="6"/>
  <c r="K52" i="1"/>
  <c r="H11" i="6"/>
  <c r="K73" i="1"/>
  <c r="H32" i="6"/>
  <c r="K67" i="1"/>
  <c r="K65" i="1"/>
  <c r="I59" i="1" l="1"/>
  <c r="G33" i="2" s="1"/>
  <c r="J79" i="1"/>
  <c r="J78" i="1"/>
  <c r="H52" i="2" s="1"/>
  <c r="J58" i="1"/>
  <c r="J57" i="1"/>
  <c r="J77" i="1"/>
  <c r="H51" i="2" s="1"/>
  <c r="J76" i="1"/>
  <c r="H50" i="2" s="1"/>
  <c r="J75" i="1"/>
  <c r="H49" i="2" s="1"/>
  <c r="J72" i="1"/>
  <c r="H46" i="2" s="1"/>
  <c r="J71" i="1"/>
  <c r="H45" i="2" s="1"/>
  <c r="J70" i="1"/>
  <c r="J69" i="1"/>
  <c r="H43" i="2" s="1"/>
  <c r="J63" i="1"/>
  <c r="H37" i="2" s="1"/>
  <c r="J62" i="1"/>
  <c r="H36" i="2" s="1"/>
  <c r="J61" i="1"/>
  <c r="J60" i="1"/>
  <c r="H34" i="2" s="1"/>
  <c r="J59" i="1"/>
  <c r="H33" i="2" s="1"/>
  <c r="J56" i="1"/>
  <c r="H30" i="2" s="1"/>
  <c r="J55" i="1"/>
  <c r="H29" i="2" s="1"/>
  <c r="J54" i="1"/>
  <c r="K51" i="1"/>
  <c r="J50" i="1"/>
  <c r="J49" i="1"/>
  <c r="J48" i="1"/>
  <c r="C10" i="6"/>
  <c r="C9" i="6"/>
  <c r="C8" i="6"/>
  <c r="B22" i="2"/>
  <c r="H18" i="4"/>
  <c r="E59" i="2"/>
  <c r="H20" i="6" l="1"/>
  <c r="G35" i="2"/>
  <c r="H37" i="6"/>
  <c r="G52" i="2"/>
  <c r="H21" i="6"/>
  <c r="G36" i="2"/>
  <c r="I36" i="2" s="1"/>
  <c r="H30" i="6"/>
  <c r="G45" i="2"/>
  <c r="H35" i="6"/>
  <c r="G50" i="2"/>
  <c r="H34" i="6"/>
  <c r="G49" i="2"/>
  <c r="H31" i="6"/>
  <c r="G46" i="2"/>
  <c r="I46" i="2" s="1"/>
  <c r="I45" i="2"/>
  <c r="H28" i="6"/>
  <c r="G43" i="2"/>
  <c r="I43" i="2" s="1"/>
  <c r="H36" i="6"/>
  <c r="G51" i="2"/>
  <c r="H14" i="6"/>
  <c r="G30" i="2"/>
  <c r="I30" i="2" s="1"/>
  <c r="H29" i="6"/>
  <c r="G44" i="2"/>
  <c r="H22" i="6"/>
  <c r="G37" i="2"/>
  <c r="I37" i="2" s="1"/>
  <c r="H23" i="6"/>
  <c r="G38" i="2"/>
  <c r="I38" i="2" s="1"/>
  <c r="H13" i="6"/>
  <c r="G29" i="2"/>
  <c r="I29" i="2" s="1"/>
  <c r="H19" i="6"/>
  <c r="G34" i="2"/>
  <c r="I34" i="2" s="1"/>
  <c r="I47" i="2"/>
  <c r="H44" i="2"/>
  <c r="H28" i="2"/>
  <c r="I41" i="2"/>
  <c r="H35" i="2"/>
  <c r="H31" i="2"/>
  <c r="H32" i="2"/>
  <c r="I33" i="2"/>
  <c r="I39" i="2"/>
  <c r="K78" i="1"/>
  <c r="K76" i="1"/>
  <c r="K75" i="1"/>
  <c r="K59" i="1"/>
  <c r="K70" i="1"/>
  <c r="K69" i="1"/>
  <c r="I79" i="1"/>
  <c r="K50" i="1"/>
  <c r="K72" i="1"/>
  <c r="K61" i="1"/>
  <c r="K60" i="1"/>
  <c r="K71" i="1"/>
  <c r="K77" i="1"/>
  <c r="K55" i="1"/>
  <c r="K62" i="1"/>
  <c r="K54" i="1"/>
  <c r="K63" i="1"/>
  <c r="K49" i="1"/>
  <c r="K64" i="1"/>
  <c r="K48" i="1"/>
  <c r="I44" i="2" l="1"/>
  <c r="I35" i="2"/>
  <c r="K79" i="1"/>
  <c r="J10" i="4" l="1"/>
  <c r="H12" i="4" l="1"/>
  <c r="H13" i="4"/>
  <c r="H15" i="4"/>
  <c r="E10" i="6"/>
  <c r="D10" i="6"/>
  <c r="E9" i="6"/>
  <c r="D9" i="6"/>
  <c r="G8" i="6"/>
  <c r="E8" i="6"/>
  <c r="D8" i="6"/>
  <c r="G7" i="6"/>
  <c r="D7" i="6"/>
  <c r="B6" i="6"/>
  <c r="E89" i="1"/>
  <c r="F12" i="4" l="1"/>
  <c r="H17" i="4" l="1"/>
  <c r="F17" i="4"/>
  <c r="G59" i="2" l="1"/>
  <c r="F59" i="2"/>
  <c r="D59" i="2"/>
  <c r="F24" i="2"/>
  <c r="F23" i="2"/>
  <c r="D24" i="2"/>
  <c r="D25" i="2"/>
  <c r="D26" i="2"/>
  <c r="D23" i="2"/>
  <c r="C24" i="2"/>
  <c r="C25" i="2"/>
  <c r="C26" i="2"/>
  <c r="C31" i="2"/>
  <c r="H18" i="6" l="1"/>
  <c r="G26" i="2"/>
  <c r="H10" i="6"/>
  <c r="G24" i="2"/>
  <c r="H8" i="6"/>
  <c r="G25" i="2"/>
  <c r="H9" i="6"/>
  <c r="G23" i="2"/>
  <c r="H7" i="6"/>
  <c r="H23" i="2"/>
  <c r="H24" i="2"/>
  <c r="H26" i="2"/>
  <c r="H25" i="2"/>
  <c r="H38" i="6" l="1"/>
  <c r="I49" i="2"/>
  <c r="I24" i="2"/>
  <c r="I52" i="2"/>
  <c r="I51" i="2"/>
  <c r="I28" i="2"/>
  <c r="I50" i="2"/>
  <c r="I48" i="2"/>
  <c r="I23" i="2"/>
  <c r="D34" i="3"/>
  <c r="D35" i="3" s="1"/>
  <c r="B34" i="3"/>
  <c r="B35" i="3" s="1"/>
  <c r="L26" i="3"/>
  <c r="K26" i="3"/>
  <c r="J26" i="3"/>
  <c r="I25" i="3"/>
  <c r="H25" i="3"/>
  <c r="F25" i="3"/>
  <c r="A25" i="3"/>
  <c r="I24" i="3"/>
  <c r="H24" i="3"/>
  <c r="F24" i="3"/>
  <c r="A24" i="3"/>
  <c r="I23" i="3"/>
  <c r="H23" i="3"/>
  <c r="F23" i="3"/>
  <c r="I22" i="3"/>
  <c r="H22" i="3"/>
  <c r="F22" i="3"/>
  <c r="I21" i="3"/>
  <c r="H21" i="3"/>
  <c r="F21" i="3"/>
  <c r="I20" i="3"/>
  <c r="H20" i="3"/>
  <c r="F20" i="3"/>
  <c r="M21" i="3" l="1"/>
  <c r="M23" i="3"/>
  <c r="M25" i="3"/>
  <c r="M20" i="3"/>
  <c r="M24" i="3"/>
  <c r="M22" i="3"/>
  <c r="M27" i="3" l="1"/>
  <c r="G10" i="6"/>
  <c r="F26" i="2"/>
  <c r="I26" i="2" s="1"/>
  <c r="I27" i="2"/>
  <c r="F25" i="2" l="1"/>
  <c r="I25" i="2" s="1"/>
  <c r="G9" i="6"/>
  <c r="F31" i="2"/>
  <c r="K56" i="1" l="1"/>
  <c r="G31" i="2"/>
  <c r="I31" i="2" s="1"/>
  <c r="H15" i="6"/>
  <c r="I58" i="1"/>
  <c r="K57" i="1"/>
  <c r="H16" i="6"/>
  <c r="G32" i="2"/>
  <c r="I32" i="2" s="1"/>
  <c r="H17" i="6" l="1"/>
  <c r="I53" i="2"/>
  <c r="K58" i="1"/>
  <c r="K80" i="1" s="1"/>
  <c r="C59" i="2"/>
  <c r="H59" i="2" s="1"/>
  <c r="H62" i="2" s="1"/>
  <c r="H65" i="2" s="1"/>
  <c r="D14" i="4"/>
</calcChain>
</file>

<file path=xl/sharedStrings.xml><?xml version="1.0" encoding="utf-8"?>
<sst xmlns="http://schemas.openxmlformats.org/spreadsheetml/2006/main" count="355" uniqueCount="162">
  <si>
    <t>Cadet European Judo Championships 2015</t>
  </si>
  <si>
    <t>3 -5 July, 2015</t>
  </si>
  <si>
    <t>IMPORTANT: FILL UP THE GREY CELLS</t>
  </si>
  <si>
    <t>TEAM</t>
  </si>
  <si>
    <t>Traveling details</t>
  </si>
  <si>
    <t>Arrival date</t>
  </si>
  <si>
    <t>Arrival time</t>
  </si>
  <si>
    <t>Flight no.</t>
  </si>
  <si>
    <t>No. Of persons</t>
  </si>
  <si>
    <t>Departure date</t>
  </si>
  <si>
    <t>Departure time</t>
  </si>
  <si>
    <t>FB 301</t>
  </si>
  <si>
    <t>FB 302</t>
  </si>
  <si>
    <t>ACCOMMODATION</t>
  </si>
  <si>
    <t>HOTEL</t>
  </si>
  <si>
    <t>Number / rooms</t>
  </si>
  <si>
    <t>Number / persons</t>
  </si>
  <si>
    <t>Nights</t>
  </si>
  <si>
    <t>PP/night</t>
  </si>
  <si>
    <t>No. of lunches</t>
  </si>
  <si>
    <t>No. of dinners</t>
  </si>
  <si>
    <t>TOTAL €</t>
  </si>
  <si>
    <t>Single</t>
  </si>
  <si>
    <t>Double</t>
  </si>
  <si>
    <t>TOTAL MEALS</t>
  </si>
  <si>
    <t>TOTAL</t>
  </si>
  <si>
    <t>-Lunch packet in the competition hall-7 € per person</t>
  </si>
  <si>
    <t>-Lunch and dinner in the hotel- 15 € per person</t>
  </si>
  <si>
    <t>INVOICE CAN BE PRINTED FROM THE 2ND LIST</t>
  </si>
  <si>
    <t>Bank:</t>
  </si>
  <si>
    <t>Id. No.: 831333217</t>
  </si>
  <si>
    <t>Bulgarian Judo Federation</t>
  </si>
  <si>
    <t>Date:</t>
  </si>
  <si>
    <t>To:</t>
  </si>
  <si>
    <t>IBAN:</t>
  </si>
  <si>
    <t xml:space="preserve">Bank sorting Code: COUNTRYCODE – </t>
  </si>
  <si>
    <t xml:space="preserve">Suit Hotel </t>
  </si>
  <si>
    <t>No. of lunches in the Hall</t>
  </si>
  <si>
    <t>The representative of Organizational Committee</t>
  </si>
  <si>
    <t>Signature:</t>
  </si>
  <si>
    <t>Internal transport included</t>
  </si>
  <si>
    <t xml:space="preserve">75, Vassil Levski Blvd. 1040 </t>
  </si>
  <si>
    <t>Sofia,  Bulgaria</t>
  </si>
  <si>
    <t>No. of rooms</t>
  </si>
  <si>
    <t>No. of persons</t>
  </si>
  <si>
    <t>Tel: ++35929300602</t>
  </si>
  <si>
    <t>Per Person / Night  €</t>
  </si>
  <si>
    <t xml:space="preserve">BIC:         </t>
  </si>
  <si>
    <t>TOTAL €:</t>
  </si>
  <si>
    <t>DATE</t>
  </si>
  <si>
    <t xml:space="preserve">INVOICE no: </t>
  </si>
  <si>
    <t>Num.Dinner</t>
  </si>
  <si>
    <t xml:space="preserve">e-mail: bfjudo-events@abv.bg </t>
  </si>
  <si>
    <t>DSK Bank</t>
  </si>
  <si>
    <t>73 Vasil Levski Blvd, Sofia 1142</t>
  </si>
  <si>
    <t>BG84STSA93000023302440</t>
  </si>
  <si>
    <t>STSABGSF</t>
  </si>
  <si>
    <t>Tel: ++35929300609</t>
  </si>
  <si>
    <t>Invoice No:</t>
  </si>
  <si>
    <t>DATE:</t>
  </si>
  <si>
    <t>PARK HOTEL MOSKVA</t>
  </si>
  <si>
    <t>No</t>
  </si>
  <si>
    <t>NAME OF THE PERSON/COMPETITOR</t>
  </si>
  <si>
    <t>HOTEL ZOO</t>
  </si>
  <si>
    <t>DOUBLE ROOM 1</t>
  </si>
  <si>
    <t>DOUBLE ROOM 2</t>
  </si>
  <si>
    <t>DOUBLE ROOM 3</t>
  </si>
  <si>
    <t>DOUBLE ROOM 4</t>
  </si>
  <si>
    <t>DOUBLE ROOM 5</t>
  </si>
  <si>
    <t>DOUBLE ROOM 6</t>
  </si>
  <si>
    <t>DOUBLE ROOM 7</t>
  </si>
  <si>
    <t>DOUBLE ROOM 8</t>
  </si>
  <si>
    <t>DOUBLE ROOM 9</t>
  </si>
  <si>
    <t>DOUBLE ROOM 10</t>
  </si>
  <si>
    <t>SINGLE ROOM 1</t>
  </si>
  <si>
    <t>SINGLE ROOM 2</t>
  </si>
  <si>
    <t>SINGLE ROOM 3</t>
  </si>
  <si>
    <t>SINGLE ROOM 4</t>
  </si>
  <si>
    <t>SINGLE ROOM 5</t>
  </si>
  <si>
    <t>SINGLE ROOM 6</t>
  </si>
  <si>
    <t>SINGLE ROOM 7</t>
  </si>
  <si>
    <t>SINGLE ROOM 8</t>
  </si>
  <si>
    <t>SINGLE ROOM 9</t>
  </si>
  <si>
    <t>SINGLE ROOM 10</t>
  </si>
  <si>
    <t>1.1.</t>
  </si>
  <si>
    <t>2.1.</t>
  </si>
  <si>
    <t>2.2.</t>
  </si>
  <si>
    <t>3.1.</t>
  </si>
  <si>
    <t>3.2.</t>
  </si>
  <si>
    <t>4.1.</t>
  </si>
  <si>
    <t>4.2.</t>
  </si>
  <si>
    <t>5.1.</t>
  </si>
  <si>
    <t>5.2.</t>
  </si>
  <si>
    <t>6.1.</t>
  </si>
  <si>
    <t>6.2.</t>
  </si>
  <si>
    <t>7.1.</t>
  </si>
  <si>
    <t>7.2.</t>
  </si>
  <si>
    <t>8.1.</t>
  </si>
  <si>
    <t>8.2.</t>
  </si>
  <si>
    <t>9.1.</t>
  </si>
  <si>
    <t>9.2.</t>
  </si>
  <si>
    <t>10.1.</t>
  </si>
  <si>
    <t>10.2.</t>
  </si>
  <si>
    <t xml:space="preserve"> </t>
  </si>
  <si>
    <t>11-12 February, 2023</t>
  </si>
  <si>
    <t>SOFIA EUROPEAN OPEN 2023</t>
  </si>
  <si>
    <t xml:space="preserve"> 11-12 February, 2023</t>
  </si>
  <si>
    <t>PENALTY FEE FOR NON-OFFICIAL HOTEL</t>
  </si>
  <si>
    <t>Number of room</t>
  </si>
  <si>
    <t>Number of person</t>
  </si>
  <si>
    <t xml:space="preserve">SINGLE ROOM </t>
  </si>
  <si>
    <t>SINGLE ROOM</t>
  </si>
  <si>
    <t>1.2.</t>
  </si>
  <si>
    <t>DOUBLE ROOM  5</t>
  </si>
  <si>
    <t>AS TOTAL NUMBER OF NIGHTS/SINGLE ROOMS:</t>
  </si>
  <si>
    <t>AS TOTAL NUMBER OF NIGHTS/ DOUBLE ROOMS:</t>
  </si>
  <si>
    <t>TEAM:</t>
  </si>
  <si>
    <t>ACCOMMODATION LETTER</t>
  </si>
  <si>
    <t xml:space="preserve">Sofia EO 2023 (Country) </t>
  </si>
  <si>
    <t>e-mail: bfjudo-events@abv.bg</t>
  </si>
  <si>
    <t xml:space="preserve">Flight no. </t>
  </si>
  <si>
    <t>JUDOKA AND OFFICIALS WHO ARE NOT STAYING AT THE OFFICIAL ACCOMODATIONS HAVE TO PAY 200.00 EUR/PER PERSON IN ADDITION TO EJU PARTICIPATION FEE</t>
  </si>
  <si>
    <t>JUDO TEAM</t>
  </si>
  <si>
    <t>TRAVELING DETAILS</t>
  </si>
  <si>
    <t xml:space="preserve">TEAM: </t>
  </si>
  <si>
    <t>БЪЛГАРСКА ФЕДЕРАЦИЯ ПО ДЖУДО / BULGARIAN JUDO FEDERATION</t>
  </si>
  <si>
    <t>TYPE OF PAYMENT</t>
  </si>
  <si>
    <t>FEE</t>
  </si>
  <si>
    <t>PER PERSON</t>
  </si>
  <si>
    <t xml:space="preserve">ENTRY FEE </t>
  </si>
  <si>
    <t>EJU PARTICIPATION FEE</t>
  </si>
  <si>
    <t>TOTAL ACCOMODATION €</t>
  </si>
  <si>
    <t>TOTAL MEALS €</t>
  </si>
  <si>
    <t>BANK TRANSFER €:</t>
  </si>
  <si>
    <t xml:space="preserve">PAYMENT IN CASH €: </t>
  </si>
  <si>
    <t>ADDITIONAL PAYMENT IN CASH €:</t>
  </si>
  <si>
    <t>PAYMENT IN CASH €:</t>
  </si>
  <si>
    <t>TOTAL PAYMENT €:</t>
  </si>
  <si>
    <t>TOTAL PARTICIPATION FEE PAYMENT €:</t>
  </si>
  <si>
    <t>TOTAL PENALTY FEE PAYMENT €:</t>
  </si>
  <si>
    <r>
      <rPr>
        <b/>
        <u/>
        <sz val="13"/>
        <color rgb="FFFF0000"/>
        <rFont val="Calibri"/>
        <family val="2"/>
        <charset val="204"/>
        <scheme val="minor"/>
      </rPr>
      <t>IMPORTANT:</t>
    </r>
    <r>
      <rPr>
        <b/>
        <sz val="13"/>
        <color rgb="FFFF0000"/>
        <rFont val="Calibri"/>
        <family val="2"/>
        <charset val="204"/>
        <scheme val="minor"/>
      </rPr>
      <t xml:space="preserve"> CHOOSE FROM THE DROP DOWN MENU</t>
    </r>
    <r>
      <rPr>
        <b/>
        <u/>
        <sz val="13"/>
        <color rgb="FFFF0000"/>
        <rFont val="Calibri"/>
        <family val="2"/>
        <charset val="204"/>
        <scheme val="minor"/>
      </rPr>
      <t xml:space="preserve"> 'NAME OF PERSON/COMPETITOR'</t>
    </r>
    <r>
      <rPr>
        <b/>
        <sz val="13"/>
        <color rgb="FFFF0000"/>
        <rFont val="Calibri"/>
        <family val="2"/>
        <charset val="204"/>
        <scheme val="minor"/>
      </rPr>
      <t xml:space="preserve"> TO  FILL IN THE TYPE OF ROOM AT THE HOTEL ACCOMODATION FORM</t>
    </r>
  </si>
  <si>
    <t>GRAND TOTAL (SUB-TOTALS SINGLE &amp; DOUBLE ROOMS)  €:</t>
  </si>
  <si>
    <t>INVOICE CAN BE PRINTED FROM THE 3TH PAGE</t>
  </si>
  <si>
    <t>SUB-TOTAL OF  NUMBER OF SINGLE ROOMS/PER PERSON/PER NIGHT €:</t>
  </si>
  <si>
    <t>SUB-TOTAL OF  NUMBER OF DOUBLE ROOMS/PER PERSON/PER NIGHT €:</t>
  </si>
  <si>
    <r>
      <rPr>
        <b/>
        <u/>
        <sz val="14"/>
        <color indexed="10"/>
        <rFont val="Calibri"/>
        <family val="2"/>
        <charset val="204"/>
        <scheme val="minor"/>
      </rPr>
      <t>IMPORTANT:</t>
    </r>
    <r>
      <rPr>
        <b/>
        <sz val="14"/>
        <color indexed="10"/>
        <rFont val="Calibri"/>
        <family val="2"/>
        <charset val="204"/>
        <scheme val="minor"/>
      </rPr>
      <t xml:space="preserve"> FILL IN THE TRAVELLING DETAILS TABLE (</t>
    </r>
    <r>
      <rPr>
        <b/>
        <u/>
        <sz val="14"/>
        <color indexed="10"/>
        <rFont val="Calibri"/>
        <family val="2"/>
        <charset val="204"/>
        <scheme val="minor"/>
      </rPr>
      <t>GRAY CELLS ONLY</t>
    </r>
    <r>
      <rPr>
        <b/>
        <sz val="14"/>
        <color indexed="10"/>
        <rFont val="Calibri"/>
        <family val="2"/>
        <charset val="204"/>
        <scheme val="minor"/>
      </rPr>
      <t xml:space="preserve">) AND AFTER THAT CHOOSE THE TYPE OF ACCOMODATION </t>
    </r>
    <r>
      <rPr>
        <b/>
        <u/>
        <sz val="14"/>
        <color indexed="10"/>
        <rFont val="Calibri"/>
        <family val="2"/>
        <charset val="204"/>
        <scheme val="minor"/>
      </rPr>
      <t>(SINGLE/DOUBLE ROOM)</t>
    </r>
    <r>
      <rPr>
        <b/>
        <sz val="14"/>
        <color indexed="10"/>
        <rFont val="Calibri"/>
        <family val="2"/>
        <charset val="204"/>
        <scheme val="minor"/>
      </rPr>
      <t xml:space="preserve"> USING THE DROP DOWN MENU TO DISPLAY THE NAME OF EACH PERSON</t>
    </r>
  </si>
  <si>
    <r>
      <rPr>
        <b/>
        <u/>
        <sz val="12"/>
        <color rgb="FFFF0000"/>
        <rFont val="Calibri"/>
        <family val="2"/>
        <charset val="204"/>
        <scheme val="minor"/>
      </rPr>
      <t>IMPORTANT:</t>
    </r>
    <r>
      <rPr>
        <b/>
        <sz val="12"/>
        <color rgb="FFFF0000"/>
        <rFont val="Calibri"/>
        <family val="2"/>
        <charset val="204"/>
        <scheme val="minor"/>
      </rPr>
      <t xml:space="preserve"> FILL IN THE  NUMBER OF MEALS PER DATE (GRAY CELLS ONLY)</t>
    </r>
  </si>
  <si>
    <t>Num. Lunch at the hotel</t>
  </si>
  <si>
    <t>TOTAL LUNCHES AT THE HOTEL €:</t>
  </si>
  <si>
    <t>TOTAL LUNCHES AT THE SPORTS HALL €:</t>
  </si>
  <si>
    <t>TOTAL DINNERS AT THE HOTEL €:</t>
  </si>
  <si>
    <t>Num. Lunch Sport Hall</t>
  </si>
  <si>
    <t>Lunch packet during competition days - 16.00 EUR</t>
  </si>
  <si>
    <t>Lunch/Dinner in Hotel ZOO - 20.00 EUR</t>
  </si>
  <si>
    <t>Lunch/Dinner in PARK HOTEL MOSKVA - 20.00 EUR</t>
  </si>
  <si>
    <t>No. of ordered lunches at the Hotel/ price  €</t>
  </si>
  <si>
    <t>No. of ordered dinners at the Hotel / price  €</t>
  </si>
  <si>
    <t xml:space="preserve"> MEALS</t>
  </si>
  <si>
    <t>No. of lunches at the Hotel/ price  € (AVAILABLE ONLY ON THE 10/02/2023)</t>
  </si>
  <si>
    <t>No. of dinners at the Hotel/ price  €</t>
  </si>
  <si>
    <t>No. of ordered lunches at the Sport Hall/price  €</t>
  </si>
  <si>
    <t>No. of lunches at the  Sport Hall / price 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</si>
</sst>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/m;@"/>
    <numFmt numFmtId="167" formatCode="#,##0\ [$€-1]"/>
    <numFmt numFmtId="168" formatCode="#,##0_ ;\-#,##0\ "/>
    <numFmt numFmtId="169" formatCode="0;[Red]0"/>
    <numFmt numFmtId="170" formatCode="dd\.m\.yyyy\ &quot;г.&quot;;@"/>
    <numFmt numFmtId="171" formatCode="#,##0\ [$€-1];[Red]\-#,##0\ [$€-1]"/>
    <numFmt numFmtId="172" formatCode="#,##0.00\ [$€-1];[Red]#,##0.00\ [$€-1]"/>
    <numFmt numFmtId="173" formatCode="#,##0.00\ [$€-1]"/>
    <numFmt numFmtId="174" formatCode="[$-409]h:mm\ AM/PM;@"/>
    <numFmt numFmtId="175" formatCode="#,##0.00\ [$€-1];[Red]\-#,##0.00\ [$€-1]"/>
    <numFmt numFmtId="176" formatCode="#,##0.00\ [$€-1];\-#,##0.00\ [$€-1]"/>
  </numFmts>
  <fonts count="69" x14ac:knownFonts="1"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b/>
      <sz val="20"/>
      <name val="Tahoma"/>
      <family val="2"/>
      <charset val="1"/>
    </font>
    <font>
      <b/>
      <sz val="16"/>
      <color indexed="56"/>
      <name val="Tahoma"/>
      <family val="2"/>
      <charset val="1"/>
    </font>
    <font>
      <b/>
      <sz val="14"/>
      <color indexed="56"/>
      <name val="Cambria"/>
      <family val="1"/>
      <charset val="1"/>
    </font>
    <font>
      <b/>
      <sz val="24"/>
      <color indexed="8"/>
      <name val="Tahoma"/>
      <family val="2"/>
      <charset val="1"/>
    </font>
    <font>
      <b/>
      <sz val="14"/>
      <color indexed="10"/>
      <name val="Cambria"/>
      <family val="1"/>
      <charset val="1"/>
    </font>
    <font>
      <b/>
      <sz val="12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sz val="14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i/>
      <sz val="10"/>
      <color indexed="8"/>
      <name val="Arial"/>
      <family val="2"/>
      <charset val="1"/>
    </font>
    <font>
      <b/>
      <sz val="16"/>
      <color indexed="8"/>
      <name val="Arial"/>
      <family val="2"/>
      <charset val="1"/>
    </font>
    <font>
      <b/>
      <sz val="11"/>
      <color indexed="53"/>
      <name val="Calibri"/>
      <family val="2"/>
      <charset val="1"/>
    </font>
    <font>
      <b/>
      <sz val="16"/>
      <color indexed="10"/>
      <name val="Arial"/>
      <family val="2"/>
      <charset val="1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04"/>
    </font>
    <font>
      <b/>
      <sz val="14"/>
      <color indexed="56"/>
      <name val="Arial"/>
      <family val="2"/>
      <charset val="204"/>
    </font>
    <font>
      <sz val="11"/>
      <color indexed="8"/>
      <name val="Calibri"/>
      <family val="2"/>
      <charset val="1"/>
    </font>
    <font>
      <b/>
      <sz val="16"/>
      <color indexed="56"/>
      <name val="Arial"/>
      <family val="2"/>
      <charset val="204"/>
    </font>
    <font>
      <b/>
      <sz val="24"/>
      <color indexed="8"/>
      <name val="Arial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sz val="12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indexed="56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36"/>
      <name val="Calibri"/>
      <family val="2"/>
      <charset val="204"/>
      <scheme val="minor"/>
    </font>
    <font>
      <b/>
      <sz val="20"/>
      <color indexed="8"/>
      <name val="Calibri"/>
      <family val="2"/>
      <charset val="204"/>
      <scheme val="minor"/>
    </font>
    <font>
      <b/>
      <sz val="14"/>
      <color indexed="10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b/>
      <i/>
      <sz val="12"/>
      <color indexed="8"/>
      <name val="Calibri"/>
      <family val="2"/>
      <charset val="204"/>
      <scheme val="minor"/>
    </font>
    <font>
      <b/>
      <sz val="12"/>
      <color indexed="53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b/>
      <sz val="13"/>
      <color rgb="FFFF0000"/>
      <name val="Calibri"/>
      <family val="2"/>
      <charset val="204"/>
      <scheme val="minor"/>
    </font>
    <font>
      <b/>
      <u/>
      <sz val="13"/>
      <color rgb="FFFF0000"/>
      <name val="Calibri"/>
      <family val="2"/>
      <charset val="204"/>
      <scheme val="minor"/>
    </font>
    <font>
      <b/>
      <u/>
      <sz val="14"/>
      <color indexed="10"/>
      <name val="Calibri"/>
      <family val="2"/>
      <charset val="204"/>
      <scheme val="minor"/>
    </font>
    <font>
      <b/>
      <sz val="18"/>
      <color indexed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36"/>
      <color rgb="FF0070C0"/>
      <name val="Calibri"/>
      <family val="2"/>
      <charset val="204"/>
      <scheme val="minor"/>
    </font>
    <font>
      <b/>
      <sz val="20"/>
      <color rgb="FF0070C0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  <font>
      <b/>
      <sz val="18"/>
      <color rgb="FF0070C0"/>
      <name val="Calibri"/>
      <family val="2"/>
      <charset val="204"/>
      <scheme val="minor"/>
    </font>
    <font>
      <b/>
      <sz val="16"/>
      <color rgb="FF0070C0"/>
      <name val="Calibri"/>
      <family val="2"/>
      <charset val="204"/>
      <scheme val="minor"/>
    </font>
    <font>
      <b/>
      <sz val="18"/>
      <color indexed="56"/>
      <name val="Arial"/>
      <family val="2"/>
      <charset val="204"/>
    </font>
    <font>
      <sz val="18"/>
      <color indexed="8"/>
      <name val="Calibri"/>
      <family val="2"/>
      <charset val="1"/>
    </font>
    <font>
      <b/>
      <sz val="16"/>
      <name val="Calibri"/>
      <family val="2"/>
      <charset val="204"/>
      <scheme val="minor"/>
    </font>
    <font>
      <sz val="16"/>
      <color indexed="8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u/>
      <sz val="12"/>
      <color rgb="FFFF000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FFFFA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rgb="FFFFFFA3"/>
        <bgColor indexed="31"/>
      </patternFill>
    </fill>
  </fills>
  <borders count="4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double">
        <color rgb="FF0070C0"/>
      </left>
      <right/>
      <top style="double">
        <color rgb="FF0070C0"/>
      </top>
      <bottom style="double">
        <color rgb="FF0070C0"/>
      </bottom>
      <diagonal/>
    </border>
    <border>
      <left/>
      <right/>
      <top style="double">
        <color rgb="FF0070C0"/>
      </top>
      <bottom style="double">
        <color rgb="FF0070C0"/>
      </bottom>
      <diagonal/>
    </border>
    <border>
      <left/>
      <right style="double">
        <color rgb="FF0070C0"/>
      </right>
      <top style="double">
        <color rgb="FF0070C0"/>
      </top>
      <bottom style="double">
        <color rgb="FF0070C0"/>
      </bottom>
      <diagonal/>
    </border>
  </borders>
  <cellStyleXfs count="7">
    <xf numFmtId="0" fontId="0" fillId="0" borderId="0"/>
    <xf numFmtId="165" fontId="18" fillId="0" borderId="0" applyFont="0" applyFill="0" applyBorder="0" applyAlignment="0" applyProtection="0"/>
    <xf numFmtId="0" fontId="1" fillId="0" borderId="0"/>
    <xf numFmtId="0" fontId="18" fillId="0" borderId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2" fillId="9" borderId="12" applyNumberFormat="0" applyAlignment="0" applyProtection="0"/>
  </cellStyleXfs>
  <cellXfs count="424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66" fontId="8" fillId="2" borderId="2" xfId="0" applyNumberFormat="1" applyFont="1" applyFill="1" applyBorder="1" applyAlignment="1" applyProtection="1">
      <alignment horizontal="center" wrapText="1"/>
      <protection locked="0" hidden="1"/>
    </xf>
    <xf numFmtId="0" fontId="0" fillId="0" borderId="2" xfId="0" applyBorder="1" applyProtection="1">
      <protection hidden="1"/>
    </xf>
    <xf numFmtId="20" fontId="0" fillId="2" borderId="2" xfId="0" applyNumberFormat="1" applyFill="1" applyBorder="1" applyAlignment="1" applyProtection="1">
      <alignment horizontal="center" vertical="center"/>
      <protection locked="0" hidden="1"/>
    </xf>
    <xf numFmtId="0" fontId="0" fillId="2" borderId="2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166" fontId="8" fillId="2" borderId="1" xfId="0" applyNumberFormat="1" applyFont="1" applyFill="1" applyBorder="1" applyAlignment="1" applyProtection="1">
      <alignment horizontal="center" wrapText="1"/>
      <protection locked="0" hidden="1"/>
    </xf>
    <xf numFmtId="0" fontId="8" fillId="0" borderId="1" xfId="0" applyFont="1" applyBorder="1" applyAlignment="1" applyProtection="1">
      <alignment wrapText="1"/>
      <protection hidden="1"/>
    </xf>
    <xf numFmtId="167" fontId="8" fillId="0" borderId="2" xfId="0" applyNumberFormat="1" applyFont="1" applyBorder="1" applyAlignment="1" applyProtection="1">
      <alignment horizontal="center" wrapText="1"/>
      <protection hidden="1"/>
    </xf>
    <xf numFmtId="0" fontId="0" fillId="2" borderId="2" xfId="0" applyFont="1" applyFill="1" applyBorder="1" applyAlignment="1" applyProtection="1">
      <alignment horizontal="center"/>
      <protection locked="0" hidden="1"/>
    </xf>
    <xf numFmtId="167" fontId="8" fillId="0" borderId="2" xfId="0" applyNumberFormat="1" applyFont="1" applyBorder="1" applyAlignment="1" applyProtection="1">
      <alignment wrapText="1"/>
      <protection hidden="1"/>
    </xf>
    <xf numFmtId="0" fontId="8" fillId="0" borderId="4" xfId="0" applyFont="1" applyBorder="1" applyAlignment="1" applyProtection="1">
      <alignment wrapText="1"/>
      <protection hidden="1"/>
    </xf>
    <xf numFmtId="0" fontId="0" fillId="2" borderId="2" xfId="0" applyFill="1" applyBorder="1" applyAlignment="1" applyProtection="1">
      <alignment horizontal="center"/>
      <protection locked="0" hidden="1"/>
    </xf>
    <xf numFmtId="0" fontId="8" fillId="3" borderId="0" xfId="0" applyFont="1" applyFill="1" applyBorder="1" applyAlignment="1" applyProtection="1">
      <alignment wrapText="1"/>
      <protection hidden="1"/>
    </xf>
    <xf numFmtId="166" fontId="8" fillId="3" borderId="0" xfId="0" applyNumberFormat="1" applyFont="1" applyFill="1" applyBorder="1" applyAlignment="1" applyProtection="1">
      <alignment horizontal="center" wrapText="1"/>
      <protection locked="0" hidden="1"/>
    </xf>
    <xf numFmtId="0" fontId="0" fillId="3" borderId="0" xfId="0" applyFill="1" applyBorder="1" applyProtection="1">
      <protection hidden="1"/>
    </xf>
    <xf numFmtId="0" fontId="8" fillId="3" borderId="0" xfId="0" applyFont="1" applyFill="1" applyBorder="1" applyAlignment="1" applyProtection="1">
      <alignment horizontal="center"/>
      <protection hidden="1"/>
    </xf>
    <xf numFmtId="0" fontId="10" fillId="3" borderId="2" xfId="0" applyFont="1" applyFill="1" applyBorder="1" applyAlignment="1" applyProtection="1">
      <alignment horizontal="center"/>
      <protection locked="0" hidden="1"/>
    </xf>
    <xf numFmtId="167" fontId="12" fillId="0" borderId="2" xfId="0" applyNumberFormat="1" applyFont="1" applyBorder="1" applyAlignment="1" applyProtection="1">
      <alignment wrapText="1"/>
      <protection hidden="1"/>
    </xf>
    <xf numFmtId="0" fontId="13" fillId="3" borderId="0" xfId="0" applyFont="1" applyFill="1" applyAlignment="1">
      <alignment horizontal="left" vertical="center" wrapText="1"/>
    </xf>
    <xf numFmtId="14" fontId="0" fillId="0" borderId="0" xfId="0" applyNumberFormat="1" applyProtection="1"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166" fontId="15" fillId="4" borderId="7" xfId="0" applyNumberFormat="1" applyFont="1" applyFill="1" applyBorder="1" applyAlignment="1" applyProtection="1">
      <alignment horizontal="center" wrapText="1"/>
      <protection locked="0" hidden="1"/>
    </xf>
    <xf numFmtId="0" fontId="0" fillId="0" borderId="7" xfId="0" applyBorder="1" applyProtection="1">
      <protection hidden="1"/>
    </xf>
    <xf numFmtId="0" fontId="15" fillId="5" borderId="7" xfId="0" applyFont="1" applyFill="1" applyBorder="1" applyAlignment="1" applyProtection="1">
      <alignment horizontal="center" wrapText="1"/>
      <protection hidden="1"/>
    </xf>
    <xf numFmtId="0" fontId="15" fillId="4" borderId="7" xfId="0" applyFont="1" applyFill="1" applyBorder="1" applyAlignment="1" applyProtection="1">
      <alignment horizontal="center" wrapText="1"/>
      <protection locked="0" hidden="1"/>
    </xf>
    <xf numFmtId="1" fontId="15" fillId="0" borderId="7" xfId="0" applyNumberFormat="1" applyFont="1" applyBorder="1" applyAlignment="1" applyProtection="1">
      <alignment horizontal="center" wrapText="1"/>
      <protection hidden="1"/>
    </xf>
    <xf numFmtId="0" fontId="12" fillId="0" borderId="6" xfId="0" applyFont="1" applyBorder="1" applyAlignment="1" applyProtection="1">
      <alignment horizontal="center" wrapText="1"/>
      <protection hidden="1"/>
    </xf>
    <xf numFmtId="0" fontId="16" fillId="0" borderId="0" xfId="0" applyFont="1"/>
    <xf numFmtId="0" fontId="17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26" fillId="0" borderId="0" xfId="0" applyFont="1" applyBorder="1" applyAlignment="1" applyProtection="1">
      <protection hidden="1"/>
    </xf>
    <xf numFmtId="0" fontId="27" fillId="0" borderId="0" xfId="0" applyFont="1" applyBorder="1" applyProtection="1">
      <protection hidden="1"/>
    </xf>
    <xf numFmtId="0" fontId="26" fillId="0" borderId="0" xfId="0" applyFont="1" applyBorder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0" xfId="0" applyFont="1"/>
    <xf numFmtId="0" fontId="26" fillId="0" borderId="0" xfId="0" applyFont="1" applyProtection="1">
      <protection hidden="1"/>
    </xf>
    <xf numFmtId="0" fontId="26" fillId="3" borderId="0" xfId="0" applyFont="1" applyFill="1" applyProtection="1">
      <protection hidden="1"/>
    </xf>
    <xf numFmtId="0" fontId="26" fillId="11" borderId="0" xfId="0" applyFont="1" applyFill="1" applyBorder="1" applyProtection="1">
      <protection hidden="1"/>
    </xf>
    <xf numFmtId="0" fontId="30" fillId="0" borderId="0" xfId="0" applyFont="1" applyBorder="1" applyAlignment="1" applyProtection="1">
      <alignment vertical="center"/>
      <protection hidden="1"/>
    </xf>
    <xf numFmtId="49" fontId="30" fillId="0" borderId="0" xfId="0" applyNumberFormat="1" applyFont="1" applyAlignment="1" applyProtection="1">
      <alignment vertic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26" fillId="0" borderId="0" xfId="0" applyFont="1" applyBorder="1" applyAlignment="1" applyProtection="1">
      <alignment horizontal="center" vertical="center"/>
      <protection hidden="1"/>
    </xf>
    <xf numFmtId="0" fontId="26" fillId="0" borderId="0" xfId="0" applyFont="1" applyBorder="1" applyAlignment="1" applyProtection="1">
      <alignment horizontal="center"/>
      <protection hidden="1"/>
    </xf>
    <xf numFmtId="0" fontId="30" fillId="0" borderId="0" xfId="0" applyFont="1" applyBorder="1" applyAlignment="1" applyProtection="1">
      <alignment horizontal="center"/>
      <protection hidden="1"/>
    </xf>
    <xf numFmtId="14" fontId="28" fillId="0" borderId="0" xfId="0" applyNumberFormat="1" applyFont="1" applyBorder="1" applyAlignment="1" applyProtection="1">
      <alignment horizontal="center"/>
      <protection hidden="1"/>
    </xf>
    <xf numFmtId="0" fontId="27" fillId="0" borderId="0" xfId="0" applyFont="1" applyBorder="1" applyAlignment="1" applyProtection="1">
      <alignment horizontal="center"/>
      <protection hidden="1"/>
    </xf>
    <xf numFmtId="0" fontId="28" fillId="0" borderId="0" xfId="0" applyFont="1" applyBorder="1" applyAlignment="1" applyProtection="1">
      <alignment horizontal="center"/>
      <protection hidden="1"/>
    </xf>
    <xf numFmtId="0" fontId="27" fillId="0" borderId="0" xfId="0" applyFont="1"/>
    <xf numFmtId="0" fontId="32" fillId="0" borderId="0" xfId="0" applyFont="1" applyAlignment="1"/>
    <xf numFmtId="0" fontId="30" fillId="0" borderId="0" xfId="0" applyFont="1" applyBorder="1" applyAlignment="1">
      <alignment vertical="top"/>
    </xf>
    <xf numFmtId="0" fontId="30" fillId="0" borderId="0" xfId="0" applyFont="1"/>
    <xf numFmtId="0" fontId="24" fillId="0" borderId="0" xfId="0" applyFont="1" applyAlignment="1" applyProtection="1">
      <alignment horizontal="center" vertical="center"/>
      <protection hidden="1"/>
    </xf>
    <xf numFmtId="0" fontId="27" fillId="0" borderId="0" xfId="0" applyFont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center"/>
      <protection hidden="1"/>
    </xf>
    <xf numFmtId="0" fontId="42" fillId="0" borderId="0" xfId="0" applyFont="1" applyBorder="1" applyAlignment="1" applyProtection="1">
      <alignment horizontal="center" vertical="center"/>
      <protection locked="0"/>
    </xf>
    <xf numFmtId="0" fontId="42" fillId="0" borderId="0" xfId="0" applyFont="1" applyBorder="1" applyAlignment="1" applyProtection="1">
      <alignment horizontal="center" vertical="center"/>
      <protection hidden="1"/>
    </xf>
    <xf numFmtId="14" fontId="26" fillId="0" borderId="0" xfId="0" applyNumberFormat="1" applyFont="1" applyProtection="1">
      <protection hidden="1"/>
    </xf>
    <xf numFmtId="0" fontId="29" fillId="0" borderId="0" xfId="0" applyFont="1" applyAlignment="1">
      <alignment horizontal="left"/>
    </xf>
    <xf numFmtId="0" fontId="26" fillId="0" borderId="0" xfId="0" applyFont="1" applyAlignment="1" applyProtection="1">
      <alignment horizontal="left"/>
      <protection hidden="1"/>
    </xf>
    <xf numFmtId="0" fontId="26" fillId="0" borderId="0" xfId="0" applyFont="1" applyAlignment="1" applyProtection="1">
      <protection hidden="1"/>
    </xf>
    <xf numFmtId="0" fontId="20" fillId="0" borderId="0" xfId="0" applyFont="1" applyFill="1" applyAlignment="1" applyProtection="1">
      <alignment horizontal="center"/>
      <protection hidden="1"/>
    </xf>
    <xf numFmtId="0" fontId="38" fillId="0" borderId="0" xfId="0" applyFont="1" applyFill="1" applyBorder="1" applyAlignment="1" applyProtection="1">
      <alignment vertical="center" wrapText="1" shrinkToFit="1"/>
      <protection hidden="1"/>
    </xf>
    <xf numFmtId="0" fontId="27" fillId="0" borderId="0" xfId="0" applyFont="1" applyBorder="1" applyAlignment="1" applyProtection="1">
      <alignment horizontal="left"/>
      <protection hidden="1"/>
    </xf>
    <xf numFmtId="0" fontId="27" fillId="0" borderId="15" xfId="0" applyFont="1" applyBorder="1" applyAlignment="1" applyProtection="1">
      <alignment horizontal="center" vertical="center"/>
      <protection hidden="1"/>
    </xf>
    <xf numFmtId="0" fontId="26" fillId="0" borderId="15" xfId="0" applyFont="1" applyBorder="1" applyAlignment="1" applyProtection="1">
      <alignment horizontal="center" wrapText="1"/>
    </xf>
    <xf numFmtId="0" fontId="26" fillId="0" borderId="15" xfId="0" applyFont="1" applyFill="1" applyBorder="1" applyAlignment="1" applyProtection="1">
      <alignment wrapText="1"/>
      <protection locked="0"/>
    </xf>
    <xf numFmtId="14" fontId="26" fillId="0" borderId="15" xfId="0" applyNumberFormat="1" applyFont="1" applyFill="1" applyBorder="1" applyAlignment="1" applyProtection="1">
      <alignment vertical="center" wrapText="1"/>
      <protection hidden="1"/>
    </xf>
    <xf numFmtId="14" fontId="26" fillId="0" borderId="15" xfId="0" applyNumberFormat="1" applyFont="1" applyFill="1" applyBorder="1" applyAlignment="1" applyProtection="1">
      <alignment wrapText="1"/>
      <protection hidden="1"/>
    </xf>
    <xf numFmtId="0" fontId="26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15" xfId="0" applyFont="1" applyFill="1" applyBorder="1" applyAlignment="1" applyProtection="1">
      <alignment horizontal="center" wrapText="1"/>
      <protection hidden="1"/>
    </xf>
    <xf numFmtId="1" fontId="26" fillId="0" borderId="15" xfId="0" applyNumberFormat="1" applyFont="1" applyBorder="1" applyAlignment="1" applyProtection="1">
      <alignment horizontal="center" wrapText="1"/>
      <protection hidden="1"/>
    </xf>
    <xf numFmtId="0" fontId="26" fillId="0" borderId="15" xfId="0" applyFont="1" applyBorder="1" applyAlignment="1" applyProtection="1">
      <alignment horizontal="center"/>
      <protection hidden="1"/>
    </xf>
    <xf numFmtId="0" fontId="30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30" fillId="0" borderId="15" xfId="0" applyFont="1" applyFill="1" applyBorder="1" applyAlignment="1" applyProtection="1">
      <alignment horizontal="center" wrapText="1"/>
      <protection hidden="1"/>
    </xf>
    <xf numFmtId="14" fontId="26" fillId="0" borderId="15" xfId="0" applyNumberFormat="1" applyFont="1" applyBorder="1" applyAlignment="1" applyProtection="1">
      <alignment horizontal="center"/>
      <protection hidden="1"/>
    </xf>
    <xf numFmtId="0" fontId="26" fillId="0" borderId="14" xfId="0" applyFont="1" applyBorder="1" applyAlignment="1" applyProtection="1">
      <alignment horizontal="center"/>
      <protection hidden="1"/>
    </xf>
    <xf numFmtId="0" fontId="26" fillId="0" borderId="14" xfId="0" applyFont="1" applyFill="1" applyBorder="1" applyAlignment="1" applyProtection="1">
      <alignment wrapText="1"/>
      <protection locked="0"/>
    </xf>
    <xf numFmtId="14" fontId="26" fillId="0" borderId="14" xfId="0" applyNumberFormat="1" applyFont="1" applyFill="1" applyBorder="1" applyAlignment="1" applyProtection="1">
      <alignment vertical="center" wrapText="1"/>
      <protection hidden="1"/>
    </xf>
    <xf numFmtId="14" fontId="26" fillId="0" borderId="14" xfId="0" applyNumberFormat="1" applyFont="1" applyFill="1" applyBorder="1" applyAlignment="1" applyProtection="1">
      <alignment wrapText="1"/>
      <protection hidden="1"/>
    </xf>
    <xf numFmtId="0" fontId="30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30" fillId="0" borderId="14" xfId="0" applyFont="1" applyFill="1" applyBorder="1" applyAlignment="1" applyProtection="1">
      <alignment horizontal="center" wrapText="1"/>
      <protection hidden="1"/>
    </xf>
    <xf numFmtId="1" fontId="26" fillId="0" borderId="14" xfId="0" applyNumberFormat="1" applyFont="1" applyBorder="1" applyAlignment="1" applyProtection="1">
      <alignment horizontal="center" wrapText="1"/>
      <protection hidden="1"/>
    </xf>
    <xf numFmtId="0" fontId="27" fillId="11" borderId="0" xfId="0" applyFont="1" applyFill="1" applyBorder="1" applyAlignment="1" applyProtection="1">
      <protection hidden="1"/>
    </xf>
    <xf numFmtId="0" fontId="27" fillId="0" borderId="0" xfId="0" applyFont="1" applyBorder="1" applyAlignment="1" applyProtection="1">
      <alignment vertical="center" wrapText="1"/>
      <protection hidden="1"/>
    </xf>
    <xf numFmtId="0" fontId="27" fillId="3" borderId="0" xfId="0" applyFont="1" applyFill="1" applyBorder="1" applyProtection="1">
      <protection hidden="1"/>
    </xf>
    <xf numFmtId="0" fontId="27" fillId="0" borderId="0" xfId="0" applyFont="1" applyBorder="1" applyAlignment="1" applyProtection="1">
      <protection hidden="1"/>
    </xf>
    <xf numFmtId="0" fontId="27" fillId="0" borderId="0" xfId="0" applyFont="1" applyFill="1" applyBorder="1" applyAlignment="1" applyProtection="1">
      <protection hidden="1"/>
    </xf>
    <xf numFmtId="0" fontId="27" fillId="11" borderId="0" xfId="0" applyFont="1" applyFill="1" applyBorder="1" applyProtection="1"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23" fillId="0" borderId="0" xfId="6" applyFont="1" applyFill="1" applyBorder="1" applyAlignment="1" applyProtection="1">
      <alignment vertical="center"/>
      <protection locked="0" hidden="1"/>
    </xf>
    <xf numFmtId="0" fontId="36" fillId="0" borderId="0" xfId="0" applyFont="1" applyBorder="1" applyAlignment="1" applyProtection="1">
      <alignment vertical="center"/>
      <protection hidden="1"/>
    </xf>
    <xf numFmtId="0" fontId="35" fillId="0" borderId="0" xfId="0" applyFont="1" applyBorder="1" applyAlignment="1" applyProtection="1">
      <alignment vertical="center"/>
      <protection hidden="1"/>
    </xf>
    <xf numFmtId="0" fontId="50" fillId="0" borderId="0" xfId="0" applyFont="1" applyBorder="1" applyAlignment="1" applyProtection="1">
      <alignment vertical="center"/>
      <protection hidden="1"/>
    </xf>
    <xf numFmtId="173" fontId="26" fillId="0" borderId="15" xfId="0" applyNumberFormat="1" applyFont="1" applyBorder="1" applyAlignment="1" applyProtection="1">
      <alignment wrapText="1"/>
      <protection hidden="1"/>
    </xf>
    <xf numFmtId="173" fontId="26" fillId="0" borderId="14" xfId="0" applyNumberFormat="1" applyFont="1" applyBorder="1" applyAlignment="1" applyProtection="1">
      <alignment wrapText="1"/>
      <protection hidden="1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/>
    <xf numFmtId="0" fontId="26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32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53" fillId="0" borderId="0" xfId="0" applyFont="1" applyBorder="1" applyAlignment="1" applyProtection="1">
      <protection hidden="1"/>
    </xf>
    <xf numFmtId="0" fontId="53" fillId="0" borderId="0" xfId="0" applyFont="1" applyBorder="1" applyProtection="1">
      <protection hidden="1"/>
    </xf>
    <xf numFmtId="0" fontId="52" fillId="0" borderId="0" xfId="0" applyFont="1" applyBorder="1" applyAlignment="1" applyProtection="1">
      <alignment horizontal="left"/>
      <protection hidden="1"/>
    </xf>
    <xf numFmtId="0" fontId="54" fillId="0" borderId="0" xfId="0" applyFont="1" applyBorder="1"/>
    <xf numFmtId="0" fontId="52" fillId="0" borderId="0" xfId="0" applyFont="1" applyBorder="1" applyProtection="1">
      <protection hidden="1"/>
    </xf>
    <xf numFmtId="0" fontId="52" fillId="0" borderId="0" xfId="0" applyFont="1" applyBorder="1" applyAlignment="1" applyProtection="1">
      <alignment vertical="center" wrapText="1"/>
      <protection hidden="1"/>
    </xf>
    <xf numFmtId="0" fontId="53" fillId="3" borderId="0" xfId="0" applyFont="1" applyFill="1" applyBorder="1" applyAlignment="1" applyProtection="1">
      <protection hidden="1"/>
    </xf>
    <xf numFmtId="0" fontId="53" fillId="3" borderId="0" xfId="0" applyFont="1" applyFill="1" applyBorder="1" applyProtection="1">
      <protection hidden="1"/>
    </xf>
    <xf numFmtId="0" fontId="52" fillId="3" borderId="0" xfId="0" applyFont="1" applyFill="1" applyBorder="1" applyProtection="1">
      <protection hidden="1"/>
    </xf>
    <xf numFmtId="0" fontId="52" fillId="11" borderId="0" xfId="0" applyFont="1" applyFill="1" applyBorder="1" applyAlignment="1" applyProtection="1">
      <protection hidden="1"/>
    </xf>
    <xf numFmtId="0" fontId="53" fillId="11" borderId="0" xfId="0" applyFont="1" applyFill="1" applyBorder="1" applyProtection="1">
      <protection hidden="1"/>
    </xf>
    <xf numFmtId="0" fontId="55" fillId="0" borderId="0" xfId="0" applyFont="1" applyBorder="1" applyAlignment="1" applyProtection="1">
      <alignment vertical="center"/>
      <protection hidden="1"/>
    </xf>
    <xf numFmtId="0" fontId="58" fillId="0" borderId="0" xfId="0" applyFont="1" applyAlignment="1" applyProtection="1">
      <alignment horizontal="center" vertical="center"/>
      <protection hidden="1"/>
    </xf>
    <xf numFmtId="0" fontId="60" fillId="0" borderId="0" xfId="0" applyFont="1" applyAlignment="1" applyProtection="1">
      <alignment horizontal="center"/>
      <protection hidden="1"/>
    </xf>
    <xf numFmtId="0" fontId="61" fillId="0" borderId="0" xfId="0" applyFont="1" applyProtection="1">
      <protection hidden="1"/>
    </xf>
    <xf numFmtId="0" fontId="49" fillId="0" borderId="0" xfId="0" applyFont="1" applyBorder="1"/>
    <xf numFmtId="0" fontId="26" fillId="0" borderId="0" xfId="0" applyFont="1" applyFill="1" applyBorder="1" applyAlignment="1" applyProtection="1">
      <alignment horizontal="right"/>
      <protection hidden="1"/>
    </xf>
    <xf numFmtId="0" fontId="26" fillId="0" borderId="0" xfId="0" applyFont="1" applyFill="1" applyBorder="1" applyAlignment="1" applyProtection="1">
      <protection hidden="1"/>
    </xf>
    <xf numFmtId="0" fontId="27" fillId="0" borderId="0" xfId="0" applyFont="1" applyFill="1" applyBorder="1" applyAlignment="1" applyProtection="1">
      <alignment horizontal="left"/>
      <protection hidden="1"/>
    </xf>
    <xf numFmtId="0" fontId="26" fillId="0" borderId="0" xfId="0" applyFont="1" applyFill="1" applyBorder="1"/>
    <xf numFmtId="0" fontId="33" fillId="8" borderId="9" xfId="0" applyFont="1" applyFill="1" applyBorder="1" applyAlignment="1" applyProtection="1">
      <alignment horizontal="right" vertical="center"/>
      <protection locked="0"/>
    </xf>
    <xf numFmtId="0" fontId="27" fillId="0" borderId="9" xfId="0" applyFont="1" applyBorder="1" applyAlignment="1">
      <alignment horizontal="right" vertical="center"/>
    </xf>
    <xf numFmtId="0" fontId="33" fillId="0" borderId="9" xfId="0" applyFont="1" applyBorder="1" applyAlignment="1">
      <alignment horizontal="right" vertical="center"/>
    </xf>
    <xf numFmtId="0" fontId="48" fillId="0" borderId="0" xfId="0" applyFont="1" applyBorder="1" applyAlignment="1">
      <alignment horizontal="left" vertical="center" wrapText="1" shrinkToFit="1"/>
    </xf>
    <xf numFmtId="0" fontId="28" fillId="0" borderId="0" xfId="0" applyFont="1" applyBorder="1" applyAlignment="1">
      <alignment vertical="top"/>
    </xf>
    <xf numFmtId="0" fontId="28" fillId="0" borderId="0" xfId="0" applyFont="1"/>
    <xf numFmtId="0" fontId="63" fillId="0" borderId="0" xfId="0" applyFont="1"/>
    <xf numFmtId="0" fontId="27" fillId="0" borderId="21" xfId="0" applyFont="1" applyBorder="1" applyAlignment="1" applyProtection="1">
      <protection hidden="1"/>
    </xf>
    <xf numFmtId="0" fontId="27" fillId="0" borderId="20" xfId="0" applyFont="1" applyBorder="1" applyAlignment="1" applyProtection="1">
      <protection hidden="1"/>
    </xf>
    <xf numFmtId="0" fontId="27" fillId="0" borderId="20" xfId="0" applyFont="1" applyBorder="1" applyAlignment="1" applyProtection="1">
      <alignment horizontal="left"/>
      <protection hidden="1"/>
    </xf>
    <xf numFmtId="0" fontId="49" fillId="0" borderId="20" xfId="0" applyFont="1" applyBorder="1"/>
    <xf numFmtId="0" fontId="27" fillId="0" borderId="20" xfId="0" applyFont="1" applyBorder="1" applyProtection="1">
      <protection hidden="1"/>
    </xf>
    <xf numFmtId="0" fontId="27" fillId="0" borderId="22" xfId="0" applyFont="1" applyBorder="1" applyAlignment="1" applyProtection="1">
      <protection hidden="1"/>
    </xf>
    <xf numFmtId="0" fontId="27" fillId="0" borderId="17" xfId="0" applyFont="1" applyBorder="1" applyAlignment="1" applyProtection="1">
      <protection hidden="1"/>
    </xf>
    <xf numFmtId="0" fontId="27" fillId="0" borderId="23" xfId="0" applyFont="1" applyBorder="1" applyAlignment="1" applyProtection="1">
      <protection hidden="1"/>
    </xf>
    <xf numFmtId="0" fontId="27" fillId="0" borderId="23" xfId="0" applyFont="1" applyBorder="1" applyAlignment="1" applyProtection="1">
      <alignment vertical="center" wrapText="1"/>
      <protection hidden="1"/>
    </xf>
    <xf numFmtId="0" fontId="27" fillId="0" borderId="23" xfId="0" applyFont="1" applyBorder="1" applyAlignment="1" applyProtection="1">
      <alignment horizontal="left"/>
      <protection hidden="1"/>
    </xf>
    <xf numFmtId="0" fontId="27" fillId="3" borderId="23" xfId="0" applyFont="1" applyFill="1" applyBorder="1" applyAlignment="1" applyProtection="1">
      <alignment wrapText="1"/>
      <protection hidden="1"/>
    </xf>
    <xf numFmtId="0" fontId="27" fillId="0" borderId="17" xfId="0" applyFont="1" applyFill="1" applyBorder="1" applyAlignment="1" applyProtection="1">
      <protection hidden="1"/>
    </xf>
    <xf numFmtId="0" fontId="27" fillId="11" borderId="23" xfId="0" applyFont="1" applyFill="1" applyBorder="1" applyAlignment="1" applyProtection="1">
      <protection hidden="1"/>
    </xf>
    <xf numFmtId="0" fontId="26" fillId="0" borderId="24" xfId="0" applyFont="1" applyBorder="1" applyAlignment="1" applyProtection="1">
      <alignment horizontal="right"/>
      <protection hidden="1"/>
    </xf>
    <xf numFmtId="0" fontId="26" fillId="0" borderId="11" xfId="0" applyFont="1" applyBorder="1" applyAlignment="1" applyProtection="1">
      <protection hidden="1"/>
    </xf>
    <xf numFmtId="0" fontId="26" fillId="11" borderId="23" xfId="0" applyFont="1" applyFill="1" applyBorder="1" applyAlignment="1" applyProtection="1">
      <protection hidden="1"/>
    </xf>
    <xf numFmtId="0" fontId="27" fillId="0" borderId="24" xfId="0" applyFont="1" applyBorder="1" applyAlignment="1" applyProtection="1">
      <alignment horizontal="right"/>
      <protection hidden="1"/>
    </xf>
    <xf numFmtId="0" fontId="27" fillId="0" borderId="11" xfId="0" applyFont="1" applyBorder="1" applyAlignment="1" applyProtection="1">
      <protection hidden="1"/>
    </xf>
    <xf numFmtId="0" fontId="48" fillId="0" borderId="0" xfId="0" applyFont="1" applyFill="1" applyBorder="1" applyAlignment="1">
      <alignment horizontal="right" vertical="center" wrapText="1" shrinkToFit="1"/>
    </xf>
    <xf numFmtId="171" fontId="48" fillId="0" borderId="0" xfId="0" applyNumberFormat="1" applyFont="1" applyFill="1" applyBorder="1" applyAlignment="1">
      <alignment horizontal="right" vertical="center" wrapText="1" shrinkToFit="1"/>
    </xf>
    <xf numFmtId="0" fontId="53" fillId="0" borderId="20" xfId="0" applyFont="1" applyBorder="1" applyAlignment="1" applyProtection="1">
      <protection hidden="1"/>
    </xf>
    <xf numFmtId="0" fontId="53" fillId="0" borderId="20" xfId="0" applyFont="1" applyBorder="1" applyProtection="1">
      <protection hidden="1"/>
    </xf>
    <xf numFmtId="0" fontId="52" fillId="0" borderId="20" xfId="0" applyFont="1" applyBorder="1" applyAlignment="1" applyProtection="1">
      <alignment horizontal="left"/>
      <protection hidden="1"/>
    </xf>
    <xf numFmtId="0" fontId="54" fillId="0" borderId="20" xfId="0" applyFont="1" applyBorder="1"/>
    <xf numFmtId="0" fontId="52" fillId="0" borderId="20" xfId="0" applyFont="1" applyBorder="1" applyProtection="1">
      <protection hidden="1"/>
    </xf>
    <xf numFmtId="0" fontId="53" fillId="0" borderId="22" xfId="0" applyFont="1" applyBorder="1" applyAlignment="1" applyProtection="1">
      <protection hidden="1"/>
    </xf>
    <xf numFmtId="0" fontId="53" fillId="0" borderId="23" xfId="0" applyFont="1" applyBorder="1" applyAlignment="1" applyProtection="1">
      <protection hidden="1"/>
    </xf>
    <xf numFmtId="0" fontId="53" fillId="0" borderId="23" xfId="0" applyFont="1" applyBorder="1" applyAlignment="1" applyProtection="1">
      <alignment vertical="center" wrapText="1"/>
      <protection hidden="1"/>
    </xf>
    <xf numFmtId="0" fontId="53" fillId="0" borderId="23" xfId="0" applyFont="1" applyBorder="1" applyAlignment="1" applyProtection="1">
      <alignment horizontal="left"/>
      <protection hidden="1"/>
    </xf>
    <xf numFmtId="0" fontId="53" fillId="3" borderId="23" xfId="0" applyFont="1" applyFill="1" applyBorder="1" applyAlignment="1" applyProtection="1">
      <alignment wrapText="1"/>
      <protection hidden="1"/>
    </xf>
    <xf numFmtId="0" fontId="53" fillId="11" borderId="23" xfId="0" applyFont="1" applyFill="1" applyBorder="1" applyAlignment="1" applyProtection="1">
      <protection hidden="1"/>
    </xf>
    <xf numFmtId="0" fontId="53" fillId="0" borderId="11" xfId="0" applyFont="1" applyBorder="1" applyAlignment="1" applyProtection="1">
      <protection hidden="1"/>
    </xf>
    <xf numFmtId="0" fontId="53" fillId="0" borderId="11" xfId="0" applyFont="1" applyBorder="1" applyProtection="1">
      <protection hidden="1"/>
    </xf>
    <xf numFmtId="0" fontId="28" fillId="0" borderId="9" xfId="0" applyFont="1" applyBorder="1" applyAlignment="1" applyProtection="1">
      <alignment horizontal="right" vertical="center"/>
      <protection hidden="1"/>
    </xf>
    <xf numFmtId="0" fontId="26" fillId="0" borderId="24" xfId="0" applyFont="1" applyBorder="1" applyAlignment="1" applyProtection="1">
      <alignment horizontal="center"/>
      <protection hidden="1"/>
    </xf>
    <xf numFmtId="0" fontId="26" fillId="0" borderId="11" xfId="0" applyFont="1" applyBorder="1"/>
    <xf numFmtId="0" fontId="26" fillId="0" borderId="9" xfId="0" applyFont="1" applyBorder="1" applyAlignment="1" applyProtection="1">
      <alignment horizontal="center"/>
      <protection hidden="1"/>
    </xf>
    <xf numFmtId="0" fontId="27" fillId="0" borderId="9" xfId="0" applyFont="1" applyBorder="1" applyAlignment="1" applyProtection="1">
      <alignment horizontal="center" vertical="center" wrapText="1"/>
      <protection hidden="1"/>
    </xf>
    <xf numFmtId="0" fontId="26" fillId="0" borderId="9" xfId="0" applyFont="1" applyBorder="1" applyAlignment="1" applyProtection="1">
      <alignment horizontal="left" vertical="center" wrapText="1"/>
      <protection hidden="1"/>
    </xf>
    <xf numFmtId="14" fontId="26" fillId="0" borderId="9" xfId="0" applyNumberFormat="1" applyFont="1" applyBorder="1" applyAlignment="1" applyProtection="1">
      <alignment horizontal="center" vertical="center" wrapText="1"/>
      <protection hidden="1"/>
    </xf>
    <xf numFmtId="0" fontId="26" fillId="0" borderId="9" xfId="0" applyFont="1" applyBorder="1" applyAlignment="1" applyProtection="1">
      <alignment horizontal="center" vertical="center" wrapText="1"/>
      <protection hidden="1"/>
    </xf>
    <xf numFmtId="1" fontId="26" fillId="0" borderId="9" xfId="0" applyNumberFormat="1" applyFont="1" applyBorder="1" applyAlignment="1" applyProtection="1">
      <alignment horizontal="center" vertical="center" wrapText="1"/>
      <protection hidden="1"/>
    </xf>
    <xf numFmtId="14" fontId="26" fillId="0" borderId="9" xfId="0" applyNumberFormat="1" applyFont="1" applyBorder="1" applyAlignment="1" applyProtection="1">
      <alignment horizontal="center"/>
      <protection hidden="1"/>
    </xf>
    <xf numFmtId="173" fontId="43" fillId="10" borderId="13" xfId="0" applyNumberFormat="1" applyFont="1" applyFill="1" applyBorder="1" applyAlignment="1" applyProtection="1">
      <alignment horizontal="right" vertical="center" wrapText="1"/>
      <protection hidden="1"/>
    </xf>
    <xf numFmtId="173" fontId="26" fillId="0" borderId="15" xfId="0" applyNumberFormat="1" applyFont="1" applyBorder="1" applyAlignment="1" applyProtection="1">
      <alignment horizontal="right" wrapText="1"/>
      <protection hidden="1"/>
    </xf>
    <xf numFmtId="173" fontId="26" fillId="0" borderId="14" xfId="0" applyNumberFormat="1" applyFont="1" applyBorder="1" applyAlignment="1" applyProtection="1">
      <alignment horizontal="right" wrapText="1"/>
      <protection hidden="1"/>
    </xf>
    <xf numFmtId="172" fontId="26" fillId="0" borderId="9" xfId="0" applyNumberFormat="1" applyFont="1" applyBorder="1" applyAlignment="1" applyProtection="1">
      <alignment horizontal="right" vertical="center" wrapText="1"/>
      <protection hidden="1"/>
    </xf>
    <xf numFmtId="170" fontId="53" fillId="0" borderId="0" xfId="0" applyNumberFormat="1" applyFont="1"/>
    <xf numFmtId="0" fontId="53" fillId="0" borderId="0" xfId="0" applyFont="1"/>
    <xf numFmtId="170" fontId="53" fillId="0" borderId="0" xfId="0" applyNumberFormat="1" applyFont="1" applyFill="1"/>
    <xf numFmtId="0" fontId="53" fillId="0" borderId="0" xfId="0" applyFont="1" applyFill="1" applyBorder="1" applyAlignment="1" applyProtection="1">
      <alignment horizontal="center"/>
      <protection locked="0" hidden="1"/>
    </xf>
    <xf numFmtId="168" fontId="53" fillId="0" borderId="0" xfId="0" applyNumberFormat="1" applyFont="1" applyFill="1" applyBorder="1" applyAlignment="1" applyProtection="1">
      <alignment horizontal="right"/>
      <protection hidden="1"/>
    </xf>
    <xf numFmtId="169" fontId="53" fillId="0" borderId="0" xfId="0" applyNumberFormat="1" applyFont="1" applyFill="1" applyBorder="1" applyAlignment="1" applyProtection="1">
      <alignment horizontal="right"/>
      <protection hidden="1"/>
    </xf>
    <xf numFmtId="0" fontId="53" fillId="0" borderId="0" xfId="0" applyFont="1" applyFill="1" applyBorder="1"/>
    <xf numFmtId="0" fontId="53" fillId="0" borderId="0" xfId="0" applyFont="1" applyFill="1"/>
    <xf numFmtId="173" fontId="28" fillId="0" borderId="9" xfId="0" applyNumberFormat="1" applyFont="1" applyBorder="1" applyAlignment="1" applyProtection="1">
      <alignment horizontal="center" vertical="center"/>
      <protection hidden="1"/>
    </xf>
    <xf numFmtId="0" fontId="48" fillId="0" borderId="0" xfId="0" applyFont="1" applyBorder="1" applyAlignment="1" applyProtection="1">
      <alignment horizontal="right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>
      <alignment horizontal="center" vertical="center"/>
    </xf>
    <xf numFmtId="170" fontId="27" fillId="0" borderId="9" xfId="0" applyNumberFormat="1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66" fillId="0" borderId="0" xfId="0" applyFont="1"/>
    <xf numFmtId="0" fontId="48" fillId="0" borderId="9" xfId="0" applyFont="1" applyBorder="1" applyAlignment="1">
      <alignment horizontal="left" vertical="center"/>
    </xf>
    <xf numFmtId="175" fontId="48" fillId="0" borderId="9" xfId="0" applyNumberFormat="1" applyFont="1" applyBorder="1" applyAlignment="1" applyProtection="1">
      <alignment horizontal="right" vertical="center"/>
      <protection hidden="1"/>
    </xf>
    <xf numFmtId="0" fontId="48" fillId="0" borderId="9" xfId="0" applyFont="1" applyBorder="1" applyAlignment="1" applyProtection="1">
      <alignment horizontal="center" vertical="center"/>
      <protection locked="0"/>
    </xf>
    <xf numFmtId="0" fontId="39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center" vertical="center"/>
    </xf>
    <xf numFmtId="0" fontId="27" fillId="0" borderId="9" xfId="0" applyFont="1" applyBorder="1" applyAlignment="1" applyProtection="1">
      <alignment horizontal="center"/>
      <protection hidden="1"/>
    </xf>
    <xf numFmtId="0" fontId="26" fillId="0" borderId="9" xfId="0" applyFont="1" applyBorder="1" applyAlignment="1" applyProtection="1">
      <alignment horizontal="center" vertical="center"/>
      <protection hidden="1"/>
    </xf>
    <xf numFmtId="1" fontId="27" fillId="11" borderId="9" xfId="0" applyNumberFormat="1" applyFont="1" applyFill="1" applyBorder="1" applyAlignment="1" applyProtection="1">
      <alignment horizontal="center" vertical="center" wrapText="1"/>
      <protection hidden="1"/>
    </xf>
    <xf numFmtId="14" fontId="26" fillId="0" borderId="9" xfId="0" applyNumberFormat="1" applyFont="1" applyBorder="1" applyAlignment="1" applyProtection="1">
      <alignment horizontal="center" vertical="center"/>
      <protection hidden="1"/>
    </xf>
    <xf numFmtId="0" fontId="26" fillId="0" borderId="9" xfId="0" applyFont="1" applyFill="1" applyBorder="1" applyAlignment="1" applyProtection="1">
      <alignment horizontal="left" vertical="center" wrapText="1"/>
      <protection hidden="1"/>
    </xf>
    <xf numFmtId="14" fontId="26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9" xfId="0" applyFont="1" applyFill="1" applyBorder="1" applyAlignment="1" applyProtection="1">
      <alignment horizontal="center" vertical="center" wrapText="1"/>
      <protection hidden="1"/>
    </xf>
    <xf numFmtId="1" fontId="26" fillId="0" borderId="9" xfId="0" applyNumberFormat="1" applyFont="1" applyFill="1" applyBorder="1" applyAlignment="1" applyProtection="1">
      <alignment horizontal="center" vertical="center" wrapText="1"/>
      <protection hidden="1"/>
    </xf>
    <xf numFmtId="1" fontId="27" fillId="11" borderId="9" xfId="0" applyNumberFormat="1" applyFont="1" applyFill="1" applyBorder="1" applyAlignment="1" applyProtection="1">
      <alignment horizontal="center"/>
      <protection hidden="1"/>
    </xf>
    <xf numFmtId="0" fontId="27" fillId="14" borderId="35" xfId="0" applyFont="1" applyFill="1" applyBorder="1" applyAlignment="1" applyProtection="1">
      <alignment horizontal="center" vertical="center"/>
      <protection hidden="1"/>
    </xf>
    <xf numFmtId="49" fontId="27" fillId="14" borderId="35" xfId="0" applyNumberFormat="1" applyFont="1" applyFill="1" applyBorder="1" applyAlignment="1" applyProtection="1">
      <alignment wrapText="1"/>
      <protection locked="0"/>
    </xf>
    <xf numFmtId="14" fontId="27" fillId="14" borderId="35" xfId="0" applyNumberFormat="1" applyFont="1" applyFill="1" applyBorder="1" applyAlignment="1" applyProtection="1">
      <alignment vertical="center" wrapText="1"/>
      <protection locked="0"/>
    </xf>
    <xf numFmtId="174" fontId="27" fillId="14" borderId="35" xfId="0" applyNumberFormat="1" applyFont="1" applyFill="1" applyBorder="1" applyAlignment="1" applyProtection="1">
      <alignment horizontal="right" vertical="center" wrapText="1"/>
      <protection locked="0"/>
    </xf>
    <xf numFmtId="0" fontId="27" fillId="14" borderId="35" xfId="0" applyFont="1" applyFill="1" applyBorder="1" applyAlignment="1" applyProtection="1">
      <alignment horizontal="center" vertical="center" wrapText="1"/>
      <protection locked="0"/>
    </xf>
    <xf numFmtId="174" fontId="27" fillId="14" borderId="35" xfId="0" applyNumberFormat="1" applyFont="1" applyFill="1" applyBorder="1" applyAlignment="1" applyProtection="1">
      <alignment vertical="center" wrapText="1"/>
      <protection locked="0"/>
    </xf>
    <xf numFmtId="166" fontId="27" fillId="15" borderId="15" xfId="0" applyNumberFormat="1" applyFont="1" applyFill="1" applyBorder="1" applyAlignment="1" applyProtection="1">
      <alignment horizontal="center" vertical="center" wrapText="1"/>
      <protection locked="0" hidden="1"/>
    </xf>
    <xf numFmtId="0" fontId="62" fillId="0" borderId="0" xfId="0" applyFont="1" applyBorder="1" applyAlignment="1" applyProtection="1">
      <alignment horizontal="center" vertical="center"/>
      <protection hidden="1"/>
    </xf>
    <xf numFmtId="1" fontId="57" fillId="11" borderId="16" xfId="0" applyNumberFormat="1" applyFont="1" applyFill="1" applyBorder="1" applyAlignment="1" applyProtection="1">
      <alignment horizontal="center" vertical="center" wrapText="1"/>
      <protection hidden="1"/>
    </xf>
    <xf numFmtId="173" fontId="57" fillId="11" borderId="16" xfId="0" applyNumberFormat="1" applyFont="1" applyFill="1" applyBorder="1" applyAlignment="1" applyProtection="1">
      <alignment horizontal="right" vertical="center" wrapText="1"/>
      <protection hidden="1"/>
    </xf>
    <xf numFmtId="173" fontId="57" fillId="11" borderId="16" xfId="0" applyNumberFormat="1" applyFont="1" applyFill="1" applyBorder="1" applyAlignment="1" applyProtection="1">
      <alignment vertical="center" wrapText="1"/>
      <protection hidden="1"/>
    </xf>
    <xf numFmtId="1" fontId="57" fillId="11" borderId="15" xfId="0" applyNumberFormat="1" applyFont="1" applyFill="1" applyBorder="1" applyAlignment="1" applyProtection="1">
      <alignment horizontal="center" vertical="center" wrapText="1"/>
      <protection hidden="1"/>
    </xf>
    <xf numFmtId="173" fontId="57" fillId="11" borderId="15" xfId="0" applyNumberFormat="1" applyFont="1" applyFill="1" applyBorder="1" applyAlignment="1" applyProtection="1">
      <alignment horizontal="right" vertical="center" wrapText="1"/>
      <protection hidden="1"/>
    </xf>
    <xf numFmtId="0" fontId="62" fillId="0" borderId="0" xfId="0" applyFont="1" applyBorder="1" applyAlignment="1" applyProtection="1">
      <alignment horizontal="center" vertical="center"/>
      <protection hidden="1"/>
    </xf>
    <xf numFmtId="0" fontId="27" fillId="0" borderId="9" xfId="0" applyFont="1" applyBorder="1" applyAlignment="1" applyProtection="1">
      <alignment horizontal="center" vertical="center" wrapText="1"/>
      <protection hidden="1"/>
    </xf>
    <xf numFmtId="0" fontId="27" fillId="11" borderId="9" xfId="0" applyFont="1" applyFill="1" applyBorder="1" applyAlignment="1" applyProtection="1">
      <alignment horizontal="right" vertical="center" wrapText="1"/>
      <protection hidden="1"/>
    </xf>
    <xf numFmtId="173" fontId="27" fillId="11" borderId="9" xfId="0" applyNumberFormat="1" applyFont="1" applyFill="1" applyBorder="1" applyAlignment="1" applyProtection="1">
      <alignment horizontal="right" vertical="center" wrapText="1"/>
      <protection locked="0" hidden="1"/>
    </xf>
    <xf numFmtId="0" fontId="27" fillId="0" borderId="9" xfId="0" applyFont="1" applyFill="1" applyBorder="1" applyAlignment="1" applyProtection="1">
      <alignment horizontal="center" vertical="center" wrapText="1"/>
      <protection locked="0" hidden="1"/>
    </xf>
    <xf numFmtId="168" fontId="27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27" fillId="0" borderId="9" xfId="0" applyFont="1" applyFill="1" applyBorder="1" applyAlignment="1" applyProtection="1">
      <alignment vertical="center" wrapText="1"/>
      <protection locked="0" hidden="1"/>
    </xf>
    <xf numFmtId="0" fontId="53" fillId="0" borderId="0" xfId="0" applyFont="1" applyBorder="1"/>
    <xf numFmtId="0" fontId="26" fillId="0" borderId="0" xfId="0" applyFont="1" applyBorder="1"/>
    <xf numFmtId="170" fontId="26" fillId="0" borderId="0" xfId="0" applyNumberFormat="1" applyFont="1" applyBorder="1" applyAlignment="1">
      <alignment horizontal="center"/>
    </xf>
    <xf numFmtId="0" fontId="26" fillId="0" borderId="0" xfId="0" applyFont="1" applyFill="1" applyBorder="1" applyAlignment="1" applyProtection="1">
      <alignment horizontal="center"/>
      <protection locked="0" hidden="1"/>
    </xf>
    <xf numFmtId="168" fontId="26" fillId="6" borderId="0" xfId="0" applyNumberFormat="1" applyFont="1" applyFill="1" applyBorder="1" applyAlignment="1" applyProtection="1">
      <alignment horizontal="right"/>
      <protection hidden="1"/>
    </xf>
    <xf numFmtId="14" fontId="27" fillId="0" borderId="9" xfId="0" applyNumberFormat="1" applyFont="1" applyBorder="1" applyAlignment="1">
      <alignment horizontal="center" vertical="center"/>
    </xf>
    <xf numFmtId="0" fontId="27" fillId="12" borderId="9" xfId="0" applyFont="1" applyFill="1" applyBorder="1" applyAlignment="1" applyProtection="1">
      <alignment horizontal="center" vertical="center" wrapText="1"/>
      <protection locked="0" hidden="1"/>
    </xf>
    <xf numFmtId="173" fontId="27" fillId="6" borderId="9" xfId="0" applyNumberFormat="1" applyFont="1" applyFill="1" applyBorder="1" applyAlignment="1" applyProtection="1">
      <alignment horizontal="right"/>
      <protection hidden="1"/>
    </xf>
    <xf numFmtId="0" fontId="27" fillId="13" borderId="9" xfId="0" applyFont="1" applyFill="1" applyBorder="1" applyAlignment="1" applyProtection="1">
      <alignment horizontal="center"/>
      <protection locked="0" hidden="1"/>
    </xf>
    <xf numFmtId="168" fontId="26" fillId="0" borderId="0" xfId="0" applyNumberFormat="1" applyFont="1" applyFill="1" applyBorder="1" applyAlignment="1" applyProtection="1">
      <alignment horizontal="right"/>
      <protection hidden="1"/>
    </xf>
    <xf numFmtId="169" fontId="26" fillId="0" borderId="0" xfId="0" applyNumberFormat="1" applyFont="1" applyFill="1" applyBorder="1" applyAlignment="1" applyProtection="1">
      <alignment horizontal="right"/>
      <protection hidden="1"/>
    </xf>
    <xf numFmtId="0" fontId="27" fillId="11" borderId="9" xfId="0" applyFont="1" applyFill="1" applyBorder="1" applyAlignment="1" applyProtection="1">
      <alignment horizontal="right" vertical="center" wrapText="1"/>
      <protection locked="0" hidden="1"/>
    </xf>
    <xf numFmtId="170" fontId="26" fillId="0" borderId="0" xfId="0" applyNumberFormat="1" applyFont="1" applyFill="1" applyBorder="1"/>
    <xf numFmtId="0" fontId="26" fillId="0" borderId="0" xfId="0" applyFont="1" applyFill="1" applyBorder="1" applyAlignment="1" applyProtection="1">
      <alignment horizontal="center" vertical="center" wrapText="1"/>
      <protection locked="0" hidden="1"/>
    </xf>
    <xf numFmtId="0" fontId="27" fillId="0" borderId="0" xfId="0" applyFont="1" applyFill="1" applyBorder="1" applyAlignment="1" applyProtection="1">
      <alignment horizontal="center" vertical="center" wrapText="1"/>
      <protection locked="0" hidden="1"/>
    </xf>
    <xf numFmtId="176" fontId="27" fillId="0" borderId="9" xfId="0" applyNumberFormat="1" applyFont="1" applyFill="1" applyBorder="1" applyAlignment="1" applyProtection="1">
      <alignment horizontal="center" vertical="center" wrapText="1"/>
      <protection hidden="1"/>
    </xf>
    <xf numFmtId="176" fontId="27" fillId="6" borderId="9" xfId="0" applyNumberFormat="1" applyFont="1" applyFill="1" applyBorder="1" applyAlignment="1" applyProtection="1">
      <alignment horizontal="right"/>
      <protection hidden="1"/>
    </xf>
    <xf numFmtId="176" fontId="27" fillId="0" borderId="9" xfId="0" applyNumberFormat="1" applyFont="1" applyFill="1" applyBorder="1" applyAlignment="1" applyProtection="1">
      <alignment horizontal="right"/>
      <protection hidden="1"/>
    </xf>
    <xf numFmtId="0" fontId="26" fillId="0" borderId="9" xfId="0" applyFont="1" applyFill="1" applyBorder="1" applyAlignment="1" applyProtection="1">
      <alignment horizontal="center"/>
      <protection hidden="1"/>
    </xf>
    <xf numFmtId="0" fontId="27" fillId="0" borderId="9" xfId="0" applyFont="1" applyFill="1" applyBorder="1" applyAlignment="1" applyProtection="1">
      <alignment vertical="center" wrapText="1"/>
      <protection hidden="1"/>
    </xf>
    <xf numFmtId="0" fontId="27" fillId="0" borderId="9" xfId="0" applyFont="1" applyFill="1" applyBorder="1" applyAlignment="1" applyProtection="1">
      <alignment horizontal="center" wrapText="1"/>
      <protection hidden="1"/>
    </xf>
    <xf numFmtId="176" fontId="27" fillId="11" borderId="9" xfId="0" applyNumberFormat="1" applyFont="1" applyFill="1" applyBorder="1" applyAlignment="1" applyProtection="1">
      <alignment horizontal="right" vertical="center"/>
      <protection hidden="1"/>
    </xf>
    <xf numFmtId="0" fontId="28" fillId="0" borderId="9" xfId="0" applyFont="1" applyBorder="1" applyAlignment="1" applyProtection="1">
      <alignment horizontal="center" vertical="center"/>
      <protection hidden="1"/>
    </xf>
    <xf numFmtId="0" fontId="27" fillId="0" borderId="0" xfId="0" applyFont="1" applyBorder="1" applyAlignment="1">
      <alignment vertical="center"/>
    </xf>
    <xf numFmtId="173" fontId="27" fillId="0" borderId="9" xfId="0" applyNumberFormat="1" applyFont="1" applyBorder="1" applyAlignment="1" applyProtection="1">
      <alignment vertical="center" wrapText="1"/>
      <protection hidden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wrapText="1"/>
      <protection locked="0" hidden="1"/>
    </xf>
    <xf numFmtId="0" fontId="11" fillId="0" borderId="0" xfId="0" applyFont="1" applyBorder="1" applyAlignment="1" applyProtection="1">
      <alignment vertical="top" wrapText="1"/>
      <protection hidden="1"/>
    </xf>
    <xf numFmtId="0" fontId="12" fillId="0" borderId="1" xfId="0" applyFont="1" applyBorder="1" applyAlignment="1" applyProtection="1">
      <alignment horizontal="center" wrapText="1"/>
      <protection hidden="1"/>
    </xf>
    <xf numFmtId="0" fontId="12" fillId="0" borderId="8" xfId="0" applyFont="1" applyBorder="1" applyAlignment="1" applyProtection="1">
      <alignment horizontal="center" wrapText="1"/>
      <protection hidden="1"/>
    </xf>
    <xf numFmtId="0" fontId="12" fillId="0" borderId="6" xfId="0" applyFont="1" applyBorder="1" applyAlignment="1" applyProtection="1">
      <alignment horizontal="center" wrapText="1"/>
      <protection hidden="1"/>
    </xf>
    <xf numFmtId="0" fontId="13" fillId="0" borderId="0" xfId="0" applyFont="1" applyBorder="1" applyAlignment="1">
      <alignment horizontal="left" vertical="center"/>
    </xf>
    <xf numFmtId="0" fontId="0" fillId="2" borderId="2" xfId="0" applyFill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41" fillId="0" borderId="0" xfId="0" applyFont="1" applyBorder="1" applyAlignment="1">
      <alignment horizontal="left" vertical="center" wrapText="1"/>
    </xf>
    <xf numFmtId="0" fontId="27" fillId="0" borderId="15" xfId="0" applyFont="1" applyBorder="1" applyAlignment="1" applyProtection="1">
      <alignment horizontal="center" vertical="center" wrapText="1"/>
      <protection hidden="1"/>
    </xf>
    <xf numFmtId="0" fontId="59" fillId="0" borderId="0" xfId="0" applyFont="1" applyBorder="1" applyAlignment="1" applyProtection="1">
      <alignment horizontal="center" vertical="center"/>
      <protection locked="0"/>
    </xf>
    <xf numFmtId="0" fontId="27" fillId="0" borderId="15" xfId="0" applyFont="1" applyBorder="1" applyAlignment="1" applyProtection="1">
      <alignment horizontal="right" vertical="center" wrapText="1"/>
      <protection hidden="1"/>
    </xf>
    <xf numFmtId="0" fontId="41" fillId="0" borderId="0" xfId="0" applyNumberFormat="1" applyFont="1" applyBorder="1" applyAlignment="1">
      <alignment horizontal="left" vertical="center"/>
    </xf>
    <xf numFmtId="0" fontId="40" fillId="0" borderId="0" xfId="0" applyFont="1" applyBorder="1" applyAlignment="1" applyProtection="1">
      <alignment horizontal="center" vertical="top" wrapText="1"/>
      <protection hidden="1"/>
    </xf>
    <xf numFmtId="0" fontId="26" fillId="0" borderId="15" xfId="0" applyFont="1" applyBorder="1" applyAlignment="1" applyProtection="1">
      <alignment horizontal="center" vertical="center" wrapText="1"/>
      <protection hidden="1"/>
    </xf>
    <xf numFmtId="0" fontId="57" fillId="11" borderId="16" xfId="0" applyFont="1" applyFill="1" applyBorder="1" applyAlignment="1" applyProtection="1">
      <alignment horizontal="right" vertical="center" wrapText="1"/>
      <protection hidden="1"/>
    </xf>
    <xf numFmtId="0" fontId="57" fillId="11" borderId="15" xfId="0" applyFont="1" applyFill="1" applyBorder="1" applyAlignment="1" applyProtection="1">
      <alignment horizontal="right" vertical="center" wrapText="1"/>
      <protection hidden="1"/>
    </xf>
    <xf numFmtId="0" fontId="43" fillId="10" borderId="13" xfId="0" applyFont="1" applyFill="1" applyBorder="1" applyAlignment="1" applyProtection="1">
      <alignment horizontal="right" vertical="center" wrapText="1"/>
      <protection hidden="1"/>
    </xf>
    <xf numFmtId="0" fontId="27" fillId="0" borderId="15" xfId="0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 wrapText="1"/>
      <protection hidden="1"/>
    </xf>
    <xf numFmtId="0" fontId="27" fillId="14" borderId="35" xfId="0" applyFont="1" applyFill="1" applyBorder="1" applyAlignment="1" applyProtection="1">
      <alignment horizontal="center" vertical="center" wrapText="1"/>
      <protection hidden="1"/>
    </xf>
    <xf numFmtId="0" fontId="58" fillId="0" borderId="0" xfId="0" applyFont="1" applyBorder="1" applyAlignment="1" applyProtection="1">
      <alignment horizontal="center" vertical="center"/>
      <protection hidden="1"/>
    </xf>
    <xf numFmtId="0" fontId="56" fillId="14" borderId="35" xfId="0" applyFont="1" applyFill="1" applyBorder="1" applyAlignment="1" applyProtection="1">
      <alignment horizontal="center" vertical="center" wrapText="1" shrinkToFit="1"/>
      <protection hidden="1"/>
    </xf>
    <xf numFmtId="0" fontId="27" fillId="14" borderId="35" xfId="0" applyFont="1" applyFill="1" applyBorder="1" applyAlignment="1" applyProtection="1">
      <alignment horizontal="center" vertical="center"/>
      <protection hidden="1"/>
    </xf>
    <xf numFmtId="0" fontId="44" fillId="11" borderId="36" xfId="0" applyFont="1" applyFill="1" applyBorder="1" applyAlignment="1" applyProtection="1">
      <alignment horizontal="center" vertical="center" wrapText="1" shrinkToFit="1"/>
      <protection hidden="1"/>
    </xf>
    <xf numFmtId="0" fontId="44" fillId="11" borderId="37" xfId="0" applyFont="1" applyFill="1" applyBorder="1" applyAlignment="1" applyProtection="1">
      <alignment horizontal="center" vertical="center" wrapText="1" shrinkToFit="1"/>
      <protection hidden="1"/>
    </xf>
    <xf numFmtId="0" fontId="44" fillId="11" borderId="38" xfId="0" applyFont="1" applyFill="1" applyBorder="1" applyAlignment="1" applyProtection="1">
      <alignment horizontal="center" vertical="center" wrapText="1" shrinkToFit="1"/>
      <protection hidden="1"/>
    </xf>
    <xf numFmtId="0" fontId="38" fillId="16" borderId="36" xfId="0" applyFont="1" applyFill="1" applyBorder="1" applyAlignment="1" applyProtection="1">
      <alignment horizontal="center" vertical="center" wrapText="1" shrinkToFit="1"/>
      <protection hidden="1"/>
    </xf>
    <xf numFmtId="0" fontId="38" fillId="16" borderId="37" xfId="0" applyFont="1" applyFill="1" applyBorder="1" applyAlignment="1" applyProtection="1">
      <alignment horizontal="center" vertical="center" wrapText="1" shrinkToFit="1"/>
      <protection hidden="1"/>
    </xf>
    <xf numFmtId="0" fontId="38" fillId="16" borderId="38" xfId="0" applyFont="1" applyFill="1" applyBorder="1" applyAlignment="1" applyProtection="1">
      <alignment horizontal="center" vertical="center" wrapText="1" shrinkToFit="1"/>
      <protection hidden="1"/>
    </xf>
    <xf numFmtId="0" fontId="58" fillId="14" borderId="39" xfId="6" applyFont="1" applyFill="1" applyBorder="1" applyAlignment="1" applyProtection="1">
      <alignment horizontal="center" vertical="center"/>
      <protection locked="0" hidden="1"/>
    </xf>
    <xf numFmtId="0" fontId="58" fillId="14" borderId="40" xfId="6" applyFont="1" applyFill="1" applyBorder="1" applyAlignment="1" applyProtection="1">
      <alignment horizontal="center" vertical="center"/>
      <protection locked="0" hidden="1"/>
    </xf>
    <xf numFmtId="0" fontId="58" fillId="14" borderId="41" xfId="6" applyFont="1" applyFill="1" applyBorder="1" applyAlignment="1" applyProtection="1">
      <alignment horizontal="center" vertical="center"/>
      <protection locked="0" hidden="1"/>
    </xf>
    <xf numFmtId="0" fontId="55" fillId="0" borderId="0" xfId="0" applyFont="1" applyBorder="1" applyAlignment="1" applyProtection="1">
      <alignment horizontal="center" vertical="center"/>
      <protection hidden="1"/>
    </xf>
    <xf numFmtId="0" fontId="56" fillId="0" borderId="0" xfId="0" applyFont="1" applyBorder="1" applyAlignment="1" applyProtection="1">
      <alignment horizontal="center" vertical="center"/>
      <protection hidden="1"/>
    </xf>
    <xf numFmtId="170" fontId="27" fillId="0" borderId="9" xfId="0" applyNumberFormat="1" applyFont="1" applyBorder="1" applyAlignment="1">
      <alignment horizontal="center" vertical="center"/>
    </xf>
    <xf numFmtId="170" fontId="27" fillId="0" borderId="9" xfId="0" applyNumberFormat="1" applyFont="1" applyFill="1" applyBorder="1" applyAlignment="1">
      <alignment horizontal="center" vertical="center" wrapText="1"/>
    </xf>
    <xf numFmtId="0" fontId="51" fillId="0" borderId="0" xfId="0" applyFont="1" applyBorder="1" applyAlignment="1" applyProtection="1">
      <alignment horizontal="center" vertical="center"/>
      <protection hidden="1"/>
    </xf>
    <xf numFmtId="0" fontId="27" fillId="0" borderId="9" xfId="0" applyFont="1" applyBorder="1" applyAlignment="1" applyProtection="1">
      <alignment horizontal="center" vertical="center" wrapText="1"/>
      <protection hidden="1"/>
    </xf>
    <xf numFmtId="0" fontId="62" fillId="0" borderId="0" xfId="0" applyFont="1" applyBorder="1" applyAlignment="1" applyProtection="1">
      <alignment horizontal="center" vertical="center"/>
      <protection hidden="1"/>
    </xf>
    <xf numFmtId="0" fontId="67" fillId="11" borderId="36" xfId="0" applyFont="1" applyFill="1" applyBorder="1" applyAlignment="1">
      <alignment horizontal="center" vertical="center"/>
    </xf>
    <xf numFmtId="0" fontId="67" fillId="11" borderId="37" xfId="0" applyFont="1" applyFill="1" applyBorder="1" applyAlignment="1">
      <alignment horizontal="center" vertical="center"/>
    </xf>
    <xf numFmtId="0" fontId="67" fillId="11" borderId="38" xfId="0" applyFont="1" applyFill="1" applyBorder="1" applyAlignment="1">
      <alignment horizontal="center" vertical="center"/>
    </xf>
    <xf numFmtId="168" fontId="27" fillId="6" borderId="9" xfId="0" applyNumberFormat="1" applyFont="1" applyFill="1" applyBorder="1" applyAlignment="1" applyProtection="1">
      <alignment horizontal="center" vertical="center" wrapText="1" shrinkToFit="1"/>
      <protection hidden="1"/>
    </xf>
    <xf numFmtId="49" fontId="26" fillId="6" borderId="9" xfId="0" applyNumberFormat="1" applyFont="1" applyFill="1" applyBorder="1" applyAlignment="1" applyProtection="1">
      <alignment horizontal="center"/>
      <protection hidden="1"/>
    </xf>
    <xf numFmtId="168" fontId="26" fillId="6" borderId="9" xfId="0" applyNumberFormat="1" applyFont="1" applyFill="1" applyBorder="1" applyAlignment="1" applyProtection="1">
      <alignment horizontal="center"/>
      <protection hidden="1"/>
    </xf>
    <xf numFmtId="172" fontId="28" fillId="0" borderId="9" xfId="0" applyNumberFormat="1" applyFont="1" applyBorder="1" applyAlignment="1" applyProtection="1">
      <alignment horizontal="right"/>
      <protection hidden="1"/>
    </xf>
    <xf numFmtId="173" fontId="48" fillId="11" borderId="33" xfId="0" applyNumberFormat="1" applyFont="1" applyFill="1" applyBorder="1" applyAlignment="1" applyProtection="1">
      <alignment horizontal="right" vertical="center" wrapText="1"/>
      <protection hidden="1"/>
    </xf>
    <xf numFmtId="173" fontId="48" fillId="11" borderId="34" xfId="0" applyNumberFormat="1" applyFont="1" applyFill="1" applyBorder="1" applyAlignment="1" applyProtection="1">
      <alignment horizontal="right" vertical="center" wrapText="1"/>
      <protection hidden="1"/>
    </xf>
    <xf numFmtId="0" fontId="48" fillId="11" borderId="21" xfId="0" applyFont="1" applyFill="1" applyBorder="1" applyAlignment="1" applyProtection="1">
      <alignment horizontal="right" vertical="center" wrapText="1"/>
      <protection hidden="1"/>
    </xf>
    <xf numFmtId="0" fontId="48" fillId="11" borderId="20" xfId="0" applyFont="1" applyFill="1" applyBorder="1" applyAlignment="1" applyProtection="1">
      <alignment horizontal="right" vertical="center" wrapText="1"/>
      <protection hidden="1"/>
    </xf>
    <xf numFmtId="0" fontId="48" fillId="11" borderId="22" xfId="0" applyFont="1" applyFill="1" applyBorder="1" applyAlignment="1" applyProtection="1">
      <alignment horizontal="right" vertical="center" wrapText="1"/>
      <protection hidden="1"/>
    </xf>
    <xf numFmtId="0" fontId="48" fillId="11" borderId="24" xfId="0" applyFont="1" applyFill="1" applyBorder="1" applyAlignment="1" applyProtection="1">
      <alignment horizontal="right" vertical="center" wrapText="1"/>
      <protection hidden="1"/>
    </xf>
    <xf numFmtId="0" fontId="48" fillId="11" borderId="11" xfId="0" applyFont="1" applyFill="1" applyBorder="1" applyAlignment="1" applyProtection="1">
      <alignment horizontal="right" vertical="center" wrapText="1"/>
      <protection hidden="1"/>
    </xf>
    <xf numFmtId="0" fontId="48" fillId="11" borderId="25" xfId="0" applyFont="1" applyFill="1" applyBorder="1" applyAlignment="1" applyProtection="1">
      <alignment horizontal="right" vertical="center" wrapText="1"/>
      <protection hidden="1"/>
    </xf>
    <xf numFmtId="0" fontId="27" fillId="0" borderId="17" xfId="0" applyFont="1" applyBorder="1" applyAlignment="1" applyProtection="1">
      <alignment horizontal="right"/>
      <protection hidden="1"/>
    </xf>
    <xf numFmtId="0" fontId="27" fillId="0" borderId="0" xfId="0" applyFont="1" applyBorder="1" applyAlignment="1" applyProtection="1">
      <alignment horizontal="right"/>
      <protection hidden="1"/>
    </xf>
    <xf numFmtId="0" fontId="26" fillId="0" borderId="9" xfId="0" applyFont="1" applyBorder="1" applyAlignment="1" applyProtection="1">
      <alignment horizontal="center" vertical="center"/>
      <protection hidden="1"/>
    </xf>
    <xf numFmtId="0" fontId="53" fillId="0" borderId="24" xfId="0" applyFont="1" applyFill="1" applyBorder="1" applyAlignment="1" applyProtection="1">
      <alignment horizontal="left"/>
      <protection hidden="1"/>
    </xf>
    <xf numFmtId="0" fontId="53" fillId="0" borderId="11" xfId="0" applyFont="1" applyFill="1" applyBorder="1" applyAlignment="1" applyProtection="1">
      <alignment horizontal="left"/>
      <protection hidden="1"/>
    </xf>
    <xf numFmtId="0" fontId="32" fillId="0" borderId="0" xfId="0" applyFont="1" applyAlignment="1">
      <alignment horizontal="left" vertical="center"/>
    </xf>
    <xf numFmtId="0" fontId="28" fillId="11" borderId="9" xfId="0" applyFont="1" applyFill="1" applyBorder="1" applyAlignment="1" applyProtection="1">
      <alignment horizontal="right" vertical="center" wrapText="1"/>
      <protection hidden="1"/>
    </xf>
    <xf numFmtId="173" fontId="48" fillId="11" borderId="9" xfId="0" applyNumberFormat="1" applyFont="1" applyFill="1" applyBorder="1" applyAlignment="1" applyProtection="1">
      <alignment horizontal="right" vertical="center"/>
      <protection hidden="1"/>
    </xf>
    <xf numFmtId="173" fontId="65" fillId="11" borderId="26" xfId="1" applyNumberFormat="1" applyFont="1" applyFill="1" applyBorder="1" applyAlignment="1" applyProtection="1">
      <alignment horizontal="right" vertical="center"/>
      <protection hidden="1"/>
    </xf>
    <xf numFmtId="173" fontId="39" fillId="14" borderId="26" xfId="1" applyNumberFormat="1" applyFont="1" applyFill="1" applyBorder="1" applyAlignment="1" applyProtection="1">
      <alignment horizontal="right" vertical="center"/>
      <protection locked="0" hidden="1"/>
    </xf>
    <xf numFmtId="0" fontId="39" fillId="0" borderId="26" xfId="0" applyFont="1" applyBorder="1" applyAlignment="1" applyProtection="1">
      <alignment horizontal="right" vertical="center"/>
      <protection hidden="1"/>
    </xf>
    <xf numFmtId="173" fontId="39" fillId="0" borderId="26" xfId="1" applyNumberFormat="1" applyFont="1" applyBorder="1" applyAlignment="1" applyProtection="1">
      <alignment horizontal="right" vertical="center"/>
      <protection hidden="1"/>
    </xf>
    <xf numFmtId="0" fontId="27" fillId="0" borderId="9" xfId="0" applyFont="1" applyBorder="1" applyAlignment="1" applyProtection="1">
      <alignment horizontal="right"/>
      <protection hidden="1"/>
    </xf>
    <xf numFmtId="0" fontId="37" fillId="0" borderId="21" xfId="0" applyFont="1" applyBorder="1" applyAlignment="1" applyProtection="1">
      <alignment horizontal="center" vertical="center"/>
      <protection hidden="1"/>
    </xf>
    <xf numFmtId="0" fontId="37" fillId="0" borderId="20" xfId="0" applyFont="1" applyBorder="1" applyAlignment="1" applyProtection="1">
      <alignment horizontal="center" vertical="center"/>
      <protection hidden="1"/>
    </xf>
    <xf numFmtId="0" fontId="37" fillId="0" borderId="22" xfId="0" applyFont="1" applyBorder="1" applyAlignment="1" applyProtection="1">
      <alignment horizontal="center" vertical="center"/>
      <protection hidden="1"/>
    </xf>
    <xf numFmtId="0" fontId="37" fillId="0" borderId="24" xfId="0" applyFont="1" applyBorder="1" applyAlignment="1" applyProtection="1">
      <alignment horizontal="center" vertical="center"/>
      <protection hidden="1"/>
    </xf>
    <xf numFmtId="0" fontId="37" fillId="0" borderId="11" xfId="0" applyFont="1" applyBorder="1" applyAlignment="1" applyProtection="1">
      <alignment horizontal="center" vertical="center"/>
      <protection hidden="1"/>
    </xf>
    <xf numFmtId="0" fontId="37" fillId="0" borderId="25" xfId="0" applyFont="1" applyBorder="1" applyAlignment="1" applyProtection="1">
      <alignment horizontal="center" vertical="center"/>
      <protection hidden="1"/>
    </xf>
    <xf numFmtId="0" fontId="52" fillId="0" borderId="21" xfId="0" applyFont="1" applyBorder="1" applyAlignment="1" applyProtection="1">
      <alignment horizontal="left"/>
      <protection hidden="1"/>
    </xf>
    <xf numFmtId="0" fontId="52" fillId="0" borderId="20" xfId="0" applyFont="1" applyBorder="1" applyAlignment="1" applyProtection="1">
      <alignment horizontal="left"/>
      <protection hidden="1"/>
    </xf>
    <xf numFmtId="0" fontId="52" fillId="0" borderId="17" xfId="0" applyFont="1" applyBorder="1" applyAlignment="1" applyProtection="1">
      <alignment horizontal="left"/>
      <protection hidden="1"/>
    </xf>
    <xf numFmtId="0" fontId="52" fillId="0" borderId="0" xfId="0" applyFont="1" applyBorder="1" applyAlignment="1" applyProtection="1">
      <alignment horizontal="left"/>
      <protection hidden="1"/>
    </xf>
    <xf numFmtId="0" fontId="52" fillId="0" borderId="17" xfId="0" applyFont="1" applyFill="1" applyBorder="1" applyAlignment="1" applyProtection="1">
      <alignment horizontal="left"/>
      <protection hidden="1"/>
    </xf>
    <xf numFmtId="0" fontId="52" fillId="0" borderId="0" xfId="0" applyFont="1" applyFill="1" applyBorder="1" applyAlignment="1" applyProtection="1">
      <alignment horizontal="left"/>
      <protection hidden="1"/>
    </xf>
    <xf numFmtId="0" fontId="52" fillId="3" borderId="17" xfId="0" applyFont="1" applyFill="1" applyBorder="1" applyAlignment="1" applyProtection="1">
      <alignment horizontal="left"/>
      <protection hidden="1"/>
    </xf>
    <xf numFmtId="0" fontId="52" fillId="3" borderId="0" xfId="0" applyFont="1" applyFill="1" applyBorder="1" applyAlignment="1" applyProtection="1">
      <alignment horizontal="left"/>
      <protection hidden="1"/>
    </xf>
    <xf numFmtId="0" fontId="54" fillId="7" borderId="0" xfId="0" applyFont="1" applyFill="1" applyBorder="1" applyAlignment="1">
      <alignment vertical="center" wrapText="1"/>
    </xf>
    <xf numFmtId="0" fontId="52" fillId="11" borderId="11" xfId="0" applyFont="1" applyFill="1" applyBorder="1" applyAlignment="1" applyProtection="1">
      <alignment horizontal="left"/>
      <protection hidden="1"/>
    </xf>
    <xf numFmtId="0" fontId="52" fillId="11" borderId="25" xfId="0" applyFont="1" applyFill="1" applyBorder="1" applyAlignment="1" applyProtection="1">
      <alignment horizontal="left"/>
      <protection hidden="1"/>
    </xf>
    <xf numFmtId="0" fontId="35" fillId="0" borderId="0" xfId="0" applyFont="1" applyBorder="1" applyAlignment="1" applyProtection="1">
      <alignment horizontal="center"/>
      <protection hidden="1"/>
    </xf>
    <xf numFmtId="0" fontId="27" fillId="0" borderId="0" xfId="0" applyFont="1" applyBorder="1" applyAlignment="1" applyProtection="1">
      <alignment horizontal="center" vertical="center"/>
      <protection hidden="1"/>
    </xf>
    <xf numFmtId="0" fontId="27" fillId="0" borderId="20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6" fillId="14" borderId="9" xfId="0" applyFont="1" applyFill="1" applyBorder="1" applyAlignment="1" applyProtection="1">
      <alignment horizontal="center" vertical="center"/>
      <protection locked="0" hidden="1"/>
    </xf>
    <xf numFmtId="0" fontId="28" fillId="0" borderId="9" xfId="0" applyFont="1" applyBorder="1" applyAlignment="1" applyProtection="1">
      <alignment horizontal="center" vertical="center" wrapText="1"/>
      <protection hidden="1"/>
    </xf>
    <xf numFmtId="0" fontId="28" fillId="0" borderId="16" xfId="0" applyFont="1" applyBorder="1" applyAlignment="1" applyProtection="1">
      <alignment horizontal="center"/>
      <protection hidden="1"/>
    </xf>
    <xf numFmtId="170" fontId="28" fillId="14" borderId="9" xfId="0" applyNumberFormat="1" applyFont="1" applyFill="1" applyBorder="1" applyAlignment="1" applyProtection="1">
      <alignment horizontal="left" vertical="center"/>
      <protection locked="0"/>
    </xf>
    <xf numFmtId="0" fontId="28" fillId="14" borderId="21" xfId="0" applyFont="1" applyFill="1" applyBorder="1" applyAlignment="1" applyProtection="1">
      <alignment horizontal="center"/>
      <protection locked="0"/>
    </xf>
    <xf numFmtId="0" fontId="28" fillId="14" borderId="20" xfId="0" applyFont="1" applyFill="1" applyBorder="1" applyAlignment="1" applyProtection="1">
      <alignment horizontal="center"/>
      <protection locked="0"/>
    </xf>
    <xf numFmtId="0" fontId="28" fillId="14" borderId="22" xfId="0" applyFont="1" applyFill="1" applyBorder="1" applyAlignment="1" applyProtection="1">
      <alignment horizontal="center"/>
      <protection locked="0"/>
    </xf>
    <xf numFmtId="0" fontId="28" fillId="14" borderId="17" xfId="0" applyFont="1" applyFill="1" applyBorder="1" applyAlignment="1" applyProtection="1">
      <alignment horizontal="center"/>
      <protection locked="0"/>
    </xf>
    <xf numFmtId="0" fontId="28" fillId="14" borderId="0" xfId="0" applyFont="1" applyFill="1" applyBorder="1" applyAlignment="1" applyProtection="1">
      <alignment horizontal="center"/>
      <protection locked="0"/>
    </xf>
    <xf numFmtId="0" fontId="28" fillId="14" borderId="23" xfId="0" applyFont="1" applyFill="1" applyBorder="1" applyAlignment="1" applyProtection="1">
      <alignment horizontal="center"/>
      <protection locked="0"/>
    </xf>
    <xf numFmtId="0" fontId="27" fillId="14" borderId="24" xfId="0" applyFont="1" applyFill="1" applyBorder="1" applyAlignment="1" applyProtection="1">
      <alignment horizontal="center"/>
      <protection locked="0"/>
    </xf>
    <xf numFmtId="0" fontId="27" fillId="14" borderId="11" xfId="0" applyFont="1" applyFill="1" applyBorder="1" applyAlignment="1" applyProtection="1">
      <alignment horizontal="center"/>
      <protection locked="0"/>
    </xf>
    <xf numFmtId="0" fontId="27" fillId="14" borderId="25" xfId="0" applyFont="1" applyFill="1" applyBorder="1" applyAlignment="1" applyProtection="1">
      <alignment horizontal="center"/>
      <protection locked="0"/>
    </xf>
    <xf numFmtId="0" fontId="27" fillId="0" borderId="9" xfId="0" applyFont="1" applyBorder="1" applyAlignment="1" applyProtection="1">
      <alignment horizontal="right" vertical="center"/>
      <protection hidden="1"/>
    </xf>
    <xf numFmtId="0" fontId="26" fillId="0" borderId="0" xfId="0" applyFont="1" applyFill="1" applyBorder="1" applyAlignment="1">
      <alignment horizontal="left" vertical="center"/>
    </xf>
    <xf numFmtId="0" fontId="27" fillId="14" borderId="9" xfId="0" applyFont="1" applyFill="1" applyBorder="1" applyAlignment="1" applyProtection="1">
      <alignment horizontal="center" vertical="center"/>
      <protection locked="0"/>
    </xf>
    <xf numFmtId="49" fontId="28" fillId="0" borderId="10" xfId="0" applyNumberFormat="1" applyFont="1" applyBorder="1" applyAlignment="1">
      <alignment horizontal="left" vertical="center" wrapText="1"/>
    </xf>
    <xf numFmtId="49" fontId="28" fillId="0" borderId="18" xfId="0" applyNumberFormat="1" applyFont="1" applyBorder="1" applyAlignment="1">
      <alignment horizontal="left" vertical="center" wrapText="1"/>
    </xf>
    <xf numFmtId="49" fontId="28" fillId="0" borderId="19" xfId="0" applyNumberFormat="1" applyFont="1" applyBorder="1" applyAlignment="1">
      <alignment horizontal="left" vertical="center" wrapText="1"/>
    </xf>
    <xf numFmtId="0" fontId="28" fillId="14" borderId="21" xfId="0" applyFont="1" applyFill="1" applyBorder="1" applyAlignment="1" applyProtection="1">
      <alignment horizontal="left" wrapText="1"/>
      <protection locked="0"/>
    </xf>
    <xf numFmtId="0" fontId="28" fillId="14" borderId="20" xfId="0" applyFont="1" applyFill="1" applyBorder="1" applyAlignment="1" applyProtection="1">
      <alignment horizontal="left" wrapText="1"/>
      <protection locked="0"/>
    </xf>
    <xf numFmtId="0" fontId="28" fillId="14" borderId="22" xfId="0" applyFont="1" applyFill="1" applyBorder="1" applyAlignment="1" applyProtection="1">
      <alignment horizontal="left" wrapText="1"/>
      <protection locked="0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171" fontId="30" fillId="0" borderId="0" xfId="0" applyNumberFormat="1" applyFont="1" applyFill="1" applyBorder="1" applyAlignment="1" applyProtection="1">
      <alignment horizontal="center" vertical="center"/>
      <protection locked="0"/>
    </xf>
    <xf numFmtId="0" fontId="50" fillId="0" borderId="26" xfId="0" applyFont="1" applyBorder="1" applyAlignment="1">
      <alignment horizontal="right" vertical="center"/>
    </xf>
    <xf numFmtId="173" fontId="62" fillId="14" borderId="26" xfId="0" applyNumberFormat="1" applyFont="1" applyFill="1" applyBorder="1" applyAlignment="1" applyProtection="1">
      <alignment horizontal="right" vertical="center"/>
      <protection locked="0"/>
    </xf>
    <xf numFmtId="173" fontId="62" fillId="0" borderId="26" xfId="0" applyNumberFormat="1" applyFont="1" applyFill="1" applyBorder="1" applyAlignment="1" applyProtection="1">
      <alignment horizontal="right" vertical="center"/>
      <protection locked="0"/>
    </xf>
    <xf numFmtId="0" fontId="26" fillId="14" borderId="9" xfId="0" applyFont="1" applyFill="1" applyBorder="1" applyAlignment="1" applyProtection="1">
      <alignment horizontal="left" vertical="center"/>
      <protection locked="0"/>
    </xf>
    <xf numFmtId="0" fontId="28" fillId="14" borderId="17" xfId="0" applyFont="1" applyFill="1" applyBorder="1" applyAlignment="1" applyProtection="1">
      <alignment horizontal="left" wrapText="1"/>
      <protection locked="0"/>
    </xf>
    <xf numFmtId="0" fontId="28" fillId="14" borderId="0" xfId="0" applyFont="1" applyFill="1" applyBorder="1" applyAlignment="1" applyProtection="1">
      <alignment horizontal="left" wrapText="1"/>
      <protection locked="0"/>
    </xf>
    <xf numFmtId="0" fontId="28" fillId="14" borderId="23" xfId="0" applyFont="1" applyFill="1" applyBorder="1" applyAlignment="1" applyProtection="1">
      <alignment horizontal="left" wrapText="1"/>
      <protection locked="0"/>
    </xf>
    <xf numFmtId="0" fontId="39" fillId="0" borderId="9" xfId="0" applyFont="1" applyBorder="1" applyAlignment="1">
      <alignment horizontal="center" vertical="center"/>
    </xf>
    <xf numFmtId="0" fontId="48" fillId="11" borderId="9" xfId="0" applyFont="1" applyFill="1" applyBorder="1" applyAlignment="1">
      <alignment horizontal="right" vertical="center" wrapText="1" shrinkToFit="1"/>
    </xf>
    <xf numFmtId="0" fontId="62" fillId="0" borderId="26" xfId="0" applyFont="1" applyBorder="1" applyAlignment="1">
      <alignment horizontal="right" vertical="center"/>
    </xf>
    <xf numFmtId="173" fontId="64" fillId="11" borderId="26" xfId="0" applyNumberFormat="1" applyFont="1" applyFill="1" applyBorder="1" applyAlignment="1">
      <alignment horizontal="right" vertical="center"/>
    </xf>
    <xf numFmtId="0" fontId="48" fillId="0" borderId="9" xfId="0" applyFont="1" applyBorder="1" applyAlignment="1">
      <alignment horizontal="left" vertical="center" wrapText="1" shrinkToFit="1"/>
    </xf>
    <xf numFmtId="0" fontId="28" fillId="14" borderId="24" xfId="0" applyFont="1" applyFill="1" applyBorder="1" applyAlignment="1" applyProtection="1">
      <alignment horizontal="left" wrapText="1"/>
      <protection locked="0"/>
    </xf>
    <xf numFmtId="0" fontId="28" fillId="14" borderId="11" xfId="0" applyFont="1" applyFill="1" applyBorder="1" applyAlignment="1" applyProtection="1">
      <alignment horizontal="left" wrapText="1"/>
      <protection locked="0"/>
    </xf>
    <xf numFmtId="0" fontId="28" fillId="14" borderId="25" xfId="0" applyFont="1" applyFill="1" applyBorder="1" applyAlignment="1" applyProtection="1">
      <alignment horizontal="left" wrapText="1"/>
      <protection locked="0"/>
    </xf>
    <xf numFmtId="173" fontId="48" fillId="11" borderId="9" xfId="0" applyNumberFormat="1" applyFont="1" applyFill="1" applyBorder="1" applyAlignment="1">
      <alignment horizontal="right" vertical="center" wrapText="1" shrinkToFit="1"/>
    </xf>
    <xf numFmtId="175" fontId="48" fillId="0" borderId="9" xfId="0" applyNumberFormat="1" applyFont="1" applyBorder="1" applyAlignment="1" applyProtection="1">
      <alignment horizontal="right" vertical="center"/>
      <protection hidden="1"/>
    </xf>
    <xf numFmtId="0" fontId="47" fillId="0" borderId="27" xfId="0" applyFont="1" applyBorder="1" applyAlignment="1" applyProtection="1">
      <alignment horizontal="center" vertical="center"/>
      <protection hidden="1"/>
    </xf>
    <xf numFmtId="0" fontId="47" fillId="0" borderId="28" xfId="0" applyFont="1" applyBorder="1" applyAlignment="1" applyProtection="1">
      <alignment horizontal="center" vertical="center"/>
      <protection hidden="1"/>
    </xf>
    <xf numFmtId="0" fontId="47" fillId="0" borderId="29" xfId="0" applyFont="1" applyBorder="1" applyAlignment="1" applyProtection="1">
      <alignment horizontal="center" vertical="center"/>
      <protection hidden="1"/>
    </xf>
    <xf numFmtId="0" fontId="47" fillId="0" borderId="30" xfId="0" applyFont="1" applyBorder="1" applyAlignment="1" applyProtection="1">
      <alignment horizontal="center" vertical="center"/>
      <protection hidden="1"/>
    </xf>
    <xf numFmtId="0" fontId="47" fillId="0" borderId="31" xfId="0" applyFont="1" applyBorder="1" applyAlignment="1" applyProtection="1">
      <alignment horizontal="center" vertical="center"/>
      <protection hidden="1"/>
    </xf>
    <xf numFmtId="0" fontId="47" fillId="0" borderId="32" xfId="0" applyFont="1" applyBorder="1" applyAlignment="1" applyProtection="1">
      <alignment horizontal="center" vertical="center"/>
      <protection hidden="1"/>
    </xf>
    <xf numFmtId="0" fontId="49" fillId="7" borderId="0" xfId="0" applyFont="1" applyFill="1" applyBorder="1" applyAlignment="1">
      <alignment vertical="center" wrapText="1"/>
    </xf>
    <xf numFmtId="0" fontId="27" fillId="3" borderId="17" xfId="0" applyFont="1" applyFill="1" applyBorder="1" applyAlignment="1" applyProtection="1">
      <alignment horizontal="left"/>
      <protection hidden="1"/>
    </xf>
    <xf numFmtId="0" fontId="27" fillId="3" borderId="0" xfId="0" applyFont="1" applyFill="1" applyBorder="1" applyAlignment="1" applyProtection="1">
      <alignment horizontal="left"/>
      <protection hidden="1"/>
    </xf>
    <xf numFmtId="0" fontId="27" fillId="11" borderId="11" xfId="0" applyFont="1" applyFill="1" applyBorder="1" applyAlignment="1" applyProtection="1">
      <alignment horizontal="left"/>
      <protection hidden="1"/>
    </xf>
    <xf numFmtId="0" fontId="27" fillId="11" borderId="25" xfId="0" applyFont="1" applyFill="1" applyBorder="1" applyAlignment="1" applyProtection="1">
      <alignment horizontal="left"/>
      <protection hidden="1"/>
    </xf>
    <xf numFmtId="0" fontId="27" fillId="11" borderId="9" xfId="0" applyFont="1" applyFill="1" applyBorder="1" applyAlignment="1" applyProtection="1">
      <alignment horizontal="right" vertical="center" wrapText="1"/>
      <protection hidden="1"/>
    </xf>
    <xf numFmtId="0" fontId="27" fillId="11" borderId="9" xfId="0" applyFont="1" applyFill="1" applyBorder="1" applyAlignment="1" applyProtection="1">
      <alignment horizontal="right"/>
      <protection hidden="1"/>
    </xf>
    <xf numFmtId="0" fontId="39" fillId="0" borderId="9" xfId="0" applyFont="1" applyBorder="1" applyAlignment="1" applyProtection="1">
      <alignment horizontal="center" vertical="center"/>
      <protection hidden="1"/>
    </xf>
    <xf numFmtId="0" fontId="48" fillId="0" borderId="9" xfId="0" applyFont="1" applyBorder="1" applyAlignment="1" applyProtection="1">
      <alignment horizontal="center" vertical="center"/>
      <protection hidden="1"/>
    </xf>
    <xf numFmtId="0" fontId="27" fillId="0" borderId="9" xfId="0" applyFont="1" applyBorder="1" applyAlignment="1" applyProtection="1">
      <alignment horizontal="center" vertical="center"/>
      <protection hidden="1"/>
    </xf>
    <xf numFmtId="0" fontId="47" fillId="0" borderId="9" xfId="0" applyFont="1" applyBorder="1" applyAlignment="1" applyProtection="1">
      <alignment horizontal="center" vertical="center"/>
      <protection hidden="1"/>
    </xf>
  </cellXfs>
  <cellStyles count="7">
    <cellStyle name="Check Cell" xfId="6" builtinId="23"/>
    <cellStyle name="Comma" xfId="1" builtinId="3"/>
    <cellStyle name="Comma 2" xfId="5"/>
    <cellStyle name="Currency 2" xfId="4"/>
    <cellStyle name="Normal" xfId="0" builtinId="0"/>
    <cellStyle name="Normal 2" xfId="3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A3"/>
      <color rgb="FFFAE5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1357302</xdr:colOff>
      <xdr:row>5</xdr:row>
      <xdr:rowOff>539428</xdr:rowOff>
    </xdr:to>
    <xdr:grpSp>
      <xdr:nvGrpSpPr>
        <xdr:cNvPr id="4" name="Group 3"/>
        <xdr:cNvGrpSpPr/>
      </xdr:nvGrpSpPr>
      <xdr:grpSpPr>
        <a:xfrm>
          <a:off x="0" y="0"/>
          <a:ext cx="13239740" cy="1741959"/>
          <a:chOff x="119063" y="59531"/>
          <a:chExt cx="13239740" cy="1741959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79123" y="59531"/>
            <a:ext cx="1679680" cy="1631139"/>
          </a:xfrm>
          <a:prstGeom prst="rect">
            <a:avLst/>
          </a:prstGeom>
        </xdr:spPr>
      </xdr:pic>
      <xdr:pic>
        <xdr:nvPicPr>
          <xdr:cNvPr id="2" name="Picture 1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9063" y="59531"/>
            <a:ext cx="1734933" cy="174195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A1:O39"/>
  <sheetViews>
    <sheetView showZeros="0" topLeftCell="A16" workbookViewId="0">
      <selection activeCell="L20" sqref="L20:L25"/>
    </sheetView>
  </sheetViews>
  <sheetFormatPr defaultColWidth="9.140625" defaultRowHeight="15" x14ac:dyDescent="0.25"/>
  <cols>
    <col min="1" max="1" width="27" style="1" customWidth="1"/>
    <col min="2" max="2" width="10.42578125" style="1" bestFit="1" customWidth="1"/>
    <col min="3" max="3" width="11.42578125" style="1" customWidth="1"/>
    <col min="4" max="4" width="10.42578125" style="1" bestFit="1" customWidth="1"/>
    <col min="5" max="5" width="9.140625" style="1"/>
    <col min="6" max="6" width="22.7109375" style="1" customWidth="1"/>
    <col min="7" max="11" width="9.140625" style="1"/>
    <col min="12" max="12" width="9.28515625" style="1" customWidth="1"/>
    <col min="13" max="13" width="17.42578125" style="1" customWidth="1"/>
    <col min="14" max="16384" width="9.140625" style="1"/>
  </cols>
  <sheetData>
    <row r="1" spans="1:15" ht="25.5" x14ac:dyDescent="0.25">
      <c r="A1"/>
      <c r="B1" s="280" t="s">
        <v>0</v>
      </c>
      <c r="C1" s="280"/>
      <c r="D1" s="280"/>
      <c r="E1" s="280"/>
      <c r="F1" s="280"/>
      <c r="G1" s="280"/>
      <c r="H1" s="280"/>
      <c r="I1" s="280"/>
      <c r="J1" s="280"/>
      <c r="K1" s="280"/>
      <c r="L1" s="29"/>
      <c r="M1" s="2"/>
      <c r="O1"/>
    </row>
    <row r="2" spans="1:15" ht="25.5" x14ac:dyDescent="0.25">
      <c r="A2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9"/>
      <c r="M2" s="3"/>
      <c r="O2"/>
    </row>
    <row r="3" spans="1:15" ht="30" x14ac:dyDescent="0.4">
      <c r="A3"/>
      <c r="B3" s="281" t="s">
        <v>1</v>
      </c>
      <c r="C3" s="281"/>
      <c r="D3" s="281"/>
      <c r="E3" s="281"/>
      <c r="F3" s="281"/>
      <c r="G3" s="281"/>
      <c r="H3" s="281"/>
      <c r="I3" s="281"/>
      <c r="J3" s="281"/>
      <c r="K3" s="281"/>
      <c r="L3" s="30"/>
      <c r="M3" s="3"/>
      <c r="O3"/>
    </row>
    <row r="4" spans="1:15" ht="30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3"/>
      <c r="L4" s="3"/>
      <c r="M4" s="3"/>
      <c r="O4"/>
    </row>
    <row r="5" spans="1:15" ht="18" x14ac:dyDescent="0.25">
      <c r="A5" s="282" t="s">
        <v>2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O5"/>
    </row>
    <row r="6" spans="1:15" ht="18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O6"/>
    </row>
    <row r="7" spans="1:15" ht="27" customHeight="1" x14ac:dyDescent="0.25">
      <c r="A7" s="3" t="s">
        <v>3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O7"/>
    </row>
    <row r="8" spans="1:15" ht="18" x14ac:dyDescent="0.25">
      <c r="A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O8"/>
    </row>
    <row r="9" spans="1:15" ht="18" customHeight="1" x14ac:dyDescent="0.25">
      <c r="A9" s="284" t="s">
        <v>4</v>
      </c>
      <c r="B9" s="272" t="s">
        <v>5</v>
      </c>
      <c r="C9" s="272"/>
      <c r="D9" s="272" t="s">
        <v>6</v>
      </c>
      <c r="E9" s="272" t="s">
        <v>7</v>
      </c>
      <c r="F9" s="272" t="s">
        <v>8</v>
      </c>
      <c r="G9" s="272" t="s">
        <v>9</v>
      </c>
      <c r="H9" s="272"/>
      <c r="I9" s="272" t="s">
        <v>10</v>
      </c>
      <c r="J9" s="272" t="s">
        <v>7</v>
      </c>
      <c r="K9" s="272" t="s">
        <v>8</v>
      </c>
      <c r="L9" s="272"/>
      <c r="M9" s="272"/>
      <c r="O9"/>
    </row>
    <row r="10" spans="1:15" ht="18" customHeight="1" x14ac:dyDescent="0.25">
      <c r="A10" s="284"/>
      <c r="B10" s="272"/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O10"/>
    </row>
    <row r="11" spans="1:15" ht="18" customHeight="1" x14ac:dyDescent="0.25">
      <c r="A11" s="284"/>
      <c r="B11" s="5">
        <v>42185</v>
      </c>
      <c r="C11" s="6"/>
      <c r="D11" s="7">
        <v>0.47222222222222204</v>
      </c>
      <c r="E11" s="8" t="s">
        <v>11</v>
      </c>
      <c r="F11" s="8">
        <v>5</v>
      </c>
      <c r="G11" s="5">
        <v>42185</v>
      </c>
      <c r="H11" s="6"/>
      <c r="I11" s="7">
        <v>0.64583333333333304</v>
      </c>
      <c r="J11" s="8" t="s">
        <v>12</v>
      </c>
      <c r="K11" s="279">
        <v>5</v>
      </c>
      <c r="L11" s="279"/>
      <c r="M11" s="279"/>
      <c r="O11"/>
    </row>
    <row r="12" spans="1:15" ht="18" customHeight="1" x14ac:dyDescent="0.25">
      <c r="A12" s="284"/>
      <c r="B12" s="5">
        <v>42011</v>
      </c>
      <c r="C12" s="6"/>
      <c r="D12" s="7"/>
      <c r="E12" s="8"/>
      <c r="F12" s="8"/>
      <c r="G12" s="5">
        <v>42101</v>
      </c>
      <c r="H12" s="6"/>
      <c r="I12" s="8"/>
      <c r="J12" s="8"/>
      <c r="K12" s="279"/>
      <c r="L12" s="279"/>
      <c r="M12" s="279"/>
      <c r="O12"/>
    </row>
    <row r="13" spans="1:15" ht="18" customHeight="1" x14ac:dyDescent="0.25">
      <c r="A13" s="284"/>
      <c r="B13" s="5">
        <v>42042</v>
      </c>
      <c r="C13" s="6"/>
      <c r="D13" s="7"/>
      <c r="E13" s="8"/>
      <c r="F13" s="8"/>
      <c r="G13" s="5">
        <v>42185</v>
      </c>
      <c r="H13" s="6"/>
      <c r="I13" s="8"/>
      <c r="J13" s="8"/>
      <c r="K13" s="279"/>
      <c r="L13" s="279"/>
      <c r="M13" s="279"/>
      <c r="O13"/>
    </row>
    <row r="14" spans="1:15" ht="18" customHeight="1" x14ac:dyDescent="0.25">
      <c r="A14" s="284"/>
      <c r="B14" s="5"/>
      <c r="C14" s="6"/>
      <c r="D14" s="7"/>
      <c r="E14" s="8"/>
      <c r="F14" s="8"/>
      <c r="G14" s="5"/>
      <c r="H14" s="6"/>
      <c r="I14" s="8"/>
      <c r="J14" s="8"/>
      <c r="K14" s="279"/>
      <c r="L14" s="279"/>
      <c r="M14" s="279"/>
      <c r="O14"/>
    </row>
    <row r="15" spans="1:15" ht="18" customHeight="1" x14ac:dyDescent="0.25">
      <c r="A15" s="284"/>
      <c r="B15" s="5"/>
      <c r="C15" s="6"/>
      <c r="D15" s="7"/>
      <c r="E15" s="8"/>
      <c r="F15" s="8"/>
      <c r="G15" s="5"/>
      <c r="H15" s="6"/>
      <c r="I15" s="8"/>
      <c r="J15" s="8"/>
      <c r="K15" s="279"/>
      <c r="L15" s="279"/>
      <c r="M15" s="279"/>
      <c r="O15"/>
    </row>
    <row r="16" spans="1:15" ht="18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3"/>
      <c r="O16"/>
    </row>
    <row r="17" spans="1:15" ht="18.75" x14ac:dyDescent="0.3">
      <c r="A17" s="11" t="s">
        <v>13</v>
      </c>
      <c r="B17"/>
      <c r="C17"/>
      <c r="D17"/>
      <c r="E17"/>
      <c r="F17"/>
      <c r="G17"/>
      <c r="H17"/>
      <c r="I17"/>
      <c r="J17"/>
      <c r="K17"/>
      <c r="L17"/>
      <c r="M17"/>
      <c r="O17"/>
    </row>
    <row r="18" spans="1:15" ht="15" customHeight="1" x14ac:dyDescent="0.25">
      <c r="A18" s="12" t="s">
        <v>14</v>
      </c>
      <c r="B18" s="270" t="s">
        <v>5</v>
      </c>
      <c r="C18" s="270"/>
      <c r="D18" s="272" t="s">
        <v>9</v>
      </c>
      <c r="E18" s="272"/>
      <c r="F18" s="272" t="s">
        <v>15</v>
      </c>
      <c r="G18" s="272" t="s">
        <v>16</v>
      </c>
      <c r="H18" s="272" t="s">
        <v>17</v>
      </c>
      <c r="I18" s="272" t="s">
        <v>18</v>
      </c>
      <c r="J18" s="272" t="s">
        <v>19</v>
      </c>
      <c r="K18" s="272" t="s">
        <v>20</v>
      </c>
      <c r="L18" s="270" t="s">
        <v>37</v>
      </c>
      <c r="M18" s="272" t="s">
        <v>21</v>
      </c>
      <c r="O18"/>
    </row>
    <row r="19" spans="1:15" ht="27" customHeight="1" x14ac:dyDescent="0.25">
      <c r="A19" s="13" t="s">
        <v>36</v>
      </c>
      <c r="B19" s="270"/>
      <c r="C19" s="270"/>
      <c r="D19" s="272"/>
      <c r="E19" s="272"/>
      <c r="F19" s="272"/>
      <c r="G19" s="272"/>
      <c r="H19" s="272"/>
      <c r="I19" s="272"/>
      <c r="J19" s="272"/>
      <c r="K19" s="272"/>
      <c r="L19" s="271"/>
      <c r="M19" s="272"/>
      <c r="O19"/>
    </row>
    <row r="20" spans="1:15" x14ac:dyDescent="0.25">
      <c r="A20" s="14" t="s">
        <v>22</v>
      </c>
      <c r="B20" s="31">
        <v>42185</v>
      </c>
      <c r="C20" s="32"/>
      <c r="D20" s="31">
        <v>42189</v>
      </c>
      <c r="E20" s="32"/>
      <c r="F20" s="33">
        <f>+G20</f>
        <v>1</v>
      </c>
      <c r="G20" s="34">
        <v>1</v>
      </c>
      <c r="H20" s="35">
        <f t="shared" ref="H20:H25" si="0">+D20-B20</f>
        <v>4</v>
      </c>
      <c r="I20" s="15">
        <f>IF(A19="Suit Hotel ",115,IF(A19="Vitosha Park Hotel",125,IF(A19="Park Hotel Moskva",105)))</f>
        <v>115</v>
      </c>
      <c r="J20" s="16">
        <v>1</v>
      </c>
      <c r="K20" s="16">
        <v>1</v>
      </c>
      <c r="L20" s="16">
        <v>1</v>
      </c>
      <c r="M20" s="17">
        <f t="shared" ref="M20:M25" si="1">IF(F20="Wrong no. of persons","Wrong no. of persons",+I20*H20*G20+J20*15+K20*15+L20*7)</f>
        <v>497</v>
      </c>
      <c r="O20"/>
    </row>
    <row r="21" spans="1:15" x14ac:dyDescent="0.25">
      <c r="A21" s="14" t="s">
        <v>22</v>
      </c>
      <c r="B21" s="31">
        <v>42185</v>
      </c>
      <c r="C21" s="32"/>
      <c r="D21" s="31">
        <v>42186</v>
      </c>
      <c r="E21" s="32"/>
      <c r="F21" s="33">
        <f t="shared" ref="F21" si="2">+G21</f>
        <v>6</v>
      </c>
      <c r="G21" s="34">
        <v>6</v>
      </c>
      <c r="H21" s="35">
        <f t="shared" si="0"/>
        <v>1</v>
      </c>
      <c r="I21" s="15">
        <f>IF(A19="Suit Hotel ",115,IF(A19="Vitosha Park Hotel",125,IF(A19="Park Hotel Moskva",105)))</f>
        <v>115</v>
      </c>
      <c r="J21" s="16"/>
      <c r="K21" s="16">
        <v>1</v>
      </c>
      <c r="L21" s="16">
        <v>1</v>
      </c>
      <c r="M21" s="17">
        <f t="shared" si="1"/>
        <v>712</v>
      </c>
    </row>
    <row r="22" spans="1:15" x14ac:dyDescent="0.25">
      <c r="A22" s="18" t="s">
        <v>23</v>
      </c>
      <c r="B22" s="31">
        <v>42185</v>
      </c>
      <c r="C22" s="32"/>
      <c r="D22" s="31">
        <v>42191</v>
      </c>
      <c r="E22" s="32"/>
      <c r="F22" s="33">
        <f>G22/2</f>
        <v>1</v>
      </c>
      <c r="G22" s="34">
        <v>2</v>
      </c>
      <c r="H22" s="35">
        <f t="shared" si="0"/>
        <v>6</v>
      </c>
      <c r="I22" s="15">
        <f>IF(A19="Suit Hotel ",95,IF(A19="Vitosha Park Hotel",105,IF(A19="Park Hotel Moskva",85)))</f>
        <v>95</v>
      </c>
      <c r="J22" s="16">
        <v>1</v>
      </c>
      <c r="K22" s="16">
        <v>2</v>
      </c>
      <c r="L22" s="16">
        <v>10</v>
      </c>
      <c r="M22" s="17">
        <f t="shared" si="1"/>
        <v>1255</v>
      </c>
    </row>
    <row r="23" spans="1:15" x14ac:dyDescent="0.25">
      <c r="A23" s="18" t="s">
        <v>23</v>
      </c>
      <c r="B23" s="31">
        <v>42185</v>
      </c>
      <c r="C23" s="32"/>
      <c r="D23" s="31">
        <v>42192</v>
      </c>
      <c r="E23" s="32"/>
      <c r="F23" s="33">
        <f t="shared" ref="F23" si="3">G23/2</f>
        <v>1</v>
      </c>
      <c r="G23" s="34">
        <v>2</v>
      </c>
      <c r="H23" s="35">
        <f t="shared" si="0"/>
        <v>7</v>
      </c>
      <c r="I23" s="15">
        <f>IF(A19="Suit Hotel ",95,IF(A19="Vitosha Park Hotel",105,IF(A19="Park Hotel Moskva",85)))</f>
        <v>95</v>
      </c>
      <c r="J23" s="16"/>
      <c r="K23" s="16"/>
      <c r="L23" s="16">
        <v>1</v>
      </c>
      <c r="M23" s="17">
        <f t="shared" si="1"/>
        <v>1337</v>
      </c>
    </row>
    <row r="24" spans="1:15" x14ac:dyDescent="0.25">
      <c r="A24" s="18" t="str">
        <f>IF(A19="Suit Hotel ","Trpple",IF(A19="Vitosha Park Hotel","Trpple NA",IF(A19="Park Hotel Moskva","Trpple")))</f>
        <v>Trpple</v>
      </c>
      <c r="B24" s="31">
        <v>42185</v>
      </c>
      <c r="C24" s="32"/>
      <c r="D24" s="31">
        <v>42193</v>
      </c>
      <c r="E24" s="32"/>
      <c r="F24" s="33">
        <f>G24/3</f>
        <v>2</v>
      </c>
      <c r="G24" s="34">
        <v>6</v>
      </c>
      <c r="H24" s="35">
        <f t="shared" si="0"/>
        <v>8</v>
      </c>
      <c r="I24" s="15">
        <f>IF(A19="Suit Hotel ",85,IF(A19="Vitosha Park Hotel",0,IF(A19="Park Hotel Moskva",75)))</f>
        <v>85</v>
      </c>
      <c r="J24" s="19"/>
      <c r="K24" s="16"/>
      <c r="L24" s="16">
        <v>2</v>
      </c>
      <c r="M24" s="17">
        <f t="shared" si="1"/>
        <v>4094</v>
      </c>
    </row>
    <row r="25" spans="1:15" x14ac:dyDescent="0.25">
      <c r="A25" s="18" t="str">
        <f>IF(A19="Suit Hotel ","Trpple",IF(A19="Vitosha Park Hotel","Trpple NA",IF(A19="Park Hotel Moskva","Trpple")))</f>
        <v>Trpple</v>
      </c>
      <c r="B25" s="31">
        <v>42185</v>
      </c>
      <c r="C25" s="32"/>
      <c r="D25" s="31">
        <v>42189</v>
      </c>
      <c r="E25" s="32"/>
      <c r="F25" s="33">
        <f>G25/3</f>
        <v>4</v>
      </c>
      <c r="G25" s="34">
        <v>12</v>
      </c>
      <c r="H25" s="35">
        <f t="shared" si="0"/>
        <v>4</v>
      </c>
      <c r="I25" s="15">
        <f>IF(A19="Suit Hotel ",85,IF(A19="Vitosha Park Hotel",0,IF(A19="Park Hotel Moskva",75)))</f>
        <v>85</v>
      </c>
      <c r="J25" s="16"/>
      <c r="K25" s="16"/>
      <c r="L25" s="16">
        <v>1</v>
      </c>
      <c r="M25" s="17">
        <f t="shared" si="1"/>
        <v>4087</v>
      </c>
    </row>
    <row r="26" spans="1:15" ht="15" customHeight="1" x14ac:dyDescent="0.25">
      <c r="A26" s="20"/>
      <c r="B26" s="21"/>
      <c r="C26" s="22"/>
      <c r="D26" s="21"/>
      <c r="E26" s="22"/>
      <c r="F26" s="23"/>
      <c r="G26" s="273" t="s">
        <v>24</v>
      </c>
      <c r="H26" s="273"/>
      <c r="I26" s="273"/>
      <c r="J26" s="24">
        <f>SUM(J20:J25)</f>
        <v>2</v>
      </c>
      <c r="K26" s="24">
        <f>SUM(K20:K25)</f>
        <v>4</v>
      </c>
      <c r="L26" s="24">
        <f>SUM(L25,L24,L23,L22,L21,L20)</f>
        <v>16</v>
      </c>
      <c r="M26" s="17"/>
    </row>
    <row r="27" spans="1:15" ht="20.25" customHeight="1" x14ac:dyDescent="0.3">
      <c r="A27" s="274"/>
      <c r="B27" s="274"/>
      <c r="C27" s="274"/>
      <c r="D27" s="274"/>
      <c r="E27" s="274"/>
      <c r="F27" s="274"/>
      <c r="G27" s="275" t="s">
        <v>25</v>
      </c>
      <c r="H27" s="276"/>
      <c r="I27" s="276"/>
      <c r="J27" s="276"/>
      <c r="K27" s="277"/>
      <c r="L27" s="36"/>
      <c r="M27" s="25">
        <f>SUM(M20:M25)</f>
        <v>11982</v>
      </c>
    </row>
    <row r="28" spans="1:15" x14ac:dyDescent="0.25">
      <c r="A28" s="278" t="s">
        <v>26</v>
      </c>
      <c r="B28" s="278"/>
      <c r="C28" s="278"/>
      <c r="D28" s="278"/>
      <c r="E28"/>
      <c r="F28"/>
      <c r="G28"/>
      <c r="H28"/>
      <c r="I28"/>
      <c r="J28"/>
      <c r="K28"/>
      <c r="L28"/>
      <c r="M28"/>
    </row>
    <row r="29" spans="1:15" x14ac:dyDescent="0.25">
      <c r="A29" s="26"/>
      <c r="B29"/>
      <c r="C29"/>
      <c r="D29"/>
      <c r="E29"/>
      <c r="F29"/>
      <c r="G29"/>
      <c r="H29"/>
      <c r="I29"/>
      <c r="J29"/>
      <c r="K29"/>
      <c r="L29"/>
      <c r="M29"/>
    </row>
    <row r="30" spans="1:15" ht="14.85" customHeight="1" x14ac:dyDescent="0.25">
      <c r="A30" s="268" t="s">
        <v>27</v>
      </c>
      <c r="B30" s="268"/>
      <c r="C30" s="268"/>
      <c r="D30" s="268"/>
      <c r="E30"/>
      <c r="F30"/>
      <c r="G30"/>
      <c r="H30"/>
      <c r="I30"/>
      <c r="J30"/>
      <c r="K30"/>
      <c r="L30"/>
      <c r="M30"/>
    </row>
    <row r="31" spans="1:15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5" ht="50.25" customHeight="1" x14ac:dyDescent="0.25">
      <c r="A32" s="269" t="s">
        <v>28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</row>
    <row r="33" spans="2:6" hidden="1" x14ac:dyDescent="0.25">
      <c r="B33" s="27">
        <v>42185</v>
      </c>
      <c r="C33" s="27"/>
      <c r="D33" s="27">
        <v>42185</v>
      </c>
      <c r="E33" s="27"/>
      <c r="F33" s="28"/>
    </row>
    <row r="34" spans="2:6" hidden="1" x14ac:dyDescent="0.25">
      <c r="B34" s="27">
        <f t="shared" ref="B34:D35" si="4">+B33+1</f>
        <v>42186</v>
      </c>
      <c r="C34" s="27"/>
      <c r="D34" s="27">
        <f t="shared" si="4"/>
        <v>42186</v>
      </c>
      <c r="E34" s="27"/>
      <c r="F34" s="28"/>
    </row>
    <row r="35" spans="2:6" hidden="1" x14ac:dyDescent="0.25">
      <c r="B35" s="27">
        <f t="shared" si="4"/>
        <v>42187</v>
      </c>
      <c r="C35" s="27"/>
      <c r="D35" s="27">
        <f t="shared" si="4"/>
        <v>42187</v>
      </c>
      <c r="E35" s="27"/>
    </row>
    <row r="36" spans="2:6" hidden="1" x14ac:dyDescent="0.25">
      <c r="B36" s="27">
        <v>42188</v>
      </c>
      <c r="D36" s="27">
        <v>42188</v>
      </c>
    </row>
    <row r="37" spans="2:6" hidden="1" x14ac:dyDescent="0.25">
      <c r="B37" s="27">
        <v>42189</v>
      </c>
      <c r="D37" s="27">
        <v>42189</v>
      </c>
    </row>
    <row r="38" spans="2:6" hidden="1" x14ac:dyDescent="0.25">
      <c r="B38" s="27">
        <v>42190</v>
      </c>
      <c r="D38" s="27">
        <v>42190</v>
      </c>
    </row>
    <row r="39" spans="2:6" hidden="1" x14ac:dyDescent="0.25">
      <c r="B39" s="27">
        <v>42191</v>
      </c>
      <c r="D39" s="27">
        <v>42191</v>
      </c>
    </row>
  </sheetData>
  <sheetProtection selectLockedCells="1" selectUnlockedCells="1"/>
  <customSheetViews>
    <customSheetView guid="{C5C9F73C-E20C-4CC6-8D87-3EB0F1F0BD68}" zeroValues="0" fitToPage="1" hiddenRows="1" state="hidden" topLeftCell="A16">
      <selection activeCell="L20" sqref="L20:L25"/>
      <pageMargins left="0.35972222222222222" right="0.14027777777777778" top="0.25" bottom="0.27013888888888887" header="0.51180555555555551" footer="0.51180555555555551"/>
      <pageSetup paperSize="9" firstPageNumber="0" orientation="portrait" horizontalDpi="300" verticalDpi="300" r:id="rId1"/>
      <headerFooter alignWithMargins="0"/>
    </customSheetView>
  </customSheetViews>
  <mergeCells count="34">
    <mergeCell ref="K13:M13"/>
    <mergeCell ref="B1:K2"/>
    <mergeCell ref="B3:K3"/>
    <mergeCell ref="A5:M5"/>
    <mergeCell ref="B7:M7"/>
    <mergeCell ref="A9:A15"/>
    <mergeCell ref="B9:C10"/>
    <mergeCell ref="D9:D10"/>
    <mergeCell ref="E9:E10"/>
    <mergeCell ref="F9:F10"/>
    <mergeCell ref="G9:H10"/>
    <mergeCell ref="I9:I10"/>
    <mergeCell ref="J9:J10"/>
    <mergeCell ref="K9:M10"/>
    <mergeCell ref="K11:M11"/>
    <mergeCell ref="K12:M12"/>
    <mergeCell ref="K14:M14"/>
    <mergeCell ref="K15:M15"/>
    <mergeCell ref="B18:C19"/>
    <mergeCell ref="D18:E19"/>
    <mergeCell ref="F18:F19"/>
    <mergeCell ref="G18:G19"/>
    <mergeCell ref="H18:H19"/>
    <mergeCell ref="I18:I19"/>
    <mergeCell ref="J18:J19"/>
    <mergeCell ref="K18:K19"/>
    <mergeCell ref="A30:D30"/>
    <mergeCell ref="A32:M32"/>
    <mergeCell ref="L18:L19"/>
    <mergeCell ref="M18:M19"/>
    <mergeCell ref="G26:I26"/>
    <mergeCell ref="A27:F27"/>
    <mergeCell ref="G27:K27"/>
    <mergeCell ref="A28:D28"/>
  </mergeCells>
  <dataValidations count="7">
    <dataValidation type="list" operator="equal" allowBlank="1" showInputMessage="1" showErrorMessage="1" sqref="B11:B15">
      <formula1>$B$33:$B$39</formula1>
    </dataValidation>
    <dataValidation type="list" allowBlank="1" showInputMessage="1" showErrorMessage="1" sqref="B20:B25">
      <formula1>$B$33:$B$39</formula1>
    </dataValidation>
    <dataValidation type="list" allowBlank="1" showInputMessage="1" showErrorMessage="1" sqref="D20:D25">
      <formula1>$D$33:$D$39</formula1>
    </dataValidation>
    <dataValidation type="list" operator="equal" allowBlank="1" showInputMessage="1" showErrorMessage="1" sqref="A19">
      <formula1>"Vitosha Park Hotel,Suit Hotel ,Park Hotel Moskva"</formula1>
      <formula2>0</formula2>
    </dataValidation>
    <dataValidation type="list" operator="equal" allowBlank="1" showInputMessage="1" showErrorMessage="1" sqref="D26">
      <formula1>$D$33:$D$36</formula1>
      <formula2>0</formula2>
    </dataValidation>
    <dataValidation type="list" operator="equal" allowBlank="1" showInputMessage="1" showErrorMessage="1" sqref="B26">
      <formula1>$B$33:$B$36</formula1>
      <formula2>0</formula2>
    </dataValidation>
    <dataValidation type="list" operator="equal" allowBlank="1" showInputMessage="1" showErrorMessage="1" sqref="G11:G15">
      <formula1>$D$33:$D$39</formula1>
    </dataValidation>
  </dataValidations>
  <pageMargins left="0.35972222222222222" right="0.14027777777777778" top="0.25" bottom="0.27013888888888887" header="0.51180555555555551" footer="0.51180555555555551"/>
  <pageSetup paperSize="9" firstPageNumber="0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B1:K94"/>
  <sheetViews>
    <sheetView showGridLines="0" showZeros="0" topLeftCell="A55" zoomScale="80" zoomScaleNormal="80" zoomScaleSheetLayoutView="115" zoomScalePageLayoutView="55" workbookViewId="0">
      <selection activeCell="B47" sqref="B47"/>
    </sheetView>
  </sheetViews>
  <sheetFormatPr defaultColWidth="9.140625" defaultRowHeight="15" x14ac:dyDescent="0.25"/>
  <cols>
    <col min="1" max="1" width="1" style="1" customWidth="1"/>
    <col min="2" max="2" width="25.5703125" style="1" customWidth="1"/>
    <col min="3" max="3" width="7.5703125" style="1" customWidth="1"/>
    <col min="4" max="4" width="49.85546875" style="1" customWidth="1"/>
    <col min="5" max="10" width="15.7109375" style="1" customWidth="1"/>
    <col min="11" max="11" width="24.7109375" style="1" customWidth="1"/>
    <col min="12" max="16384" width="9.140625" style="1"/>
  </cols>
  <sheetData>
    <row r="1" spans="2:11" ht="12.75" customHeight="1" x14ac:dyDescent="0.25"/>
    <row r="2" spans="2:11" ht="20.25" customHeight="1" x14ac:dyDescent="0.3">
      <c r="B2" s="37"/>
      <c r="C2" s="37"/>
      <c r="D2" s="310" t="s">
        <v>105</v>
      </c>
      <c r="E2" s="310"/>
      <c r="F2" s="310"/>
      <c r="G2" s="310"/>
      <c r="H2" s="310"/>
      <c r="I2" s="310"/>
      <c r="J2" s="131"/>
      <c r="K2" s="39"/>
    </row>
    <row r="3" spans="2:11" ht="25.5" customHeight="1" x14ac:dyDescent="0.25">
      <c r="B3" s="37"/>
      <c r="C3" s="37"/>
      <c r="D3" s="310"/>
      <c r="E3" s="310"/>
      <c r="F3" s="310"/>
      <c r="G3" s="310"/>
      <c r="H3" s="310"/>
      <c r="I3" s="310"/>
      <c r="J3" s="131"/>
      <c r="K3" s="38"/>
    </row>
    <row r="4" spans="2:11" ht="22.5" customHeight="1" x14ac:dyDescent="0.25">
      <c r="B4" s="37"/>
      <c r="C4" s="37"/>
      <c r="D4" s="311" t="s">
        <v>104</v>
      </c>
      <c r="E4" s="311"/>
      <c r="F4" s="311"/>
      <c r="G4" s="311"/>
      <c r="H4" s="311"/>
      <c r="I4" s="311"/>
      <c r="J4" s="311"/>
      <c r="K4" s="38"/>
    </row>
    <row r="5" spans="2:11" ht="13.5" customHeight="1" x14ac:dyDescent="0.4">
      <c r="B5" s="77"/>
      <c r="C5" s="77"/>
      <c r="D5" s="40"/>
      <c r="E5" s="40" t="s">
        <v>103</v>
      </c>
      <c r="F5" s="40"/>
      <c r="G5" s="40"/>
      <c r="H5" s="40"/>
      <c r="I5" s="40"/>
      <c r="J5" s="40"/>
      <c r="K5" s="38"/>
    </row>
    <row r="6" spans="2:11" ht="61.5" customHeight="1" x14ac:dyDescent="0.25">
      <c r="B6" s="78"/>
      <c r="C6" s="78"/>
      <c r="D6" s="304" t="s">
        <v>145</v>
      </c>
      <c r="E6" s="305"/>
      <c r="F6" s="305"/>
      <c r="G6" s="305"/>
      <c r="H6" s="305"/>
      <c r="I6" s="306"/>
      <c r="J6" s="78"/>
      <c r="K6" s="78"/>
    </row>
    <row r="7" spans="2:11" ht="21.75" customHeight="1" thickBot="1" x14ac:dyDescent="0.3">
      <c r="B7" s="38"/>
      <c r="C7" s="38"/>
      <c r="D7" s="38"/>
      <c r="E7" s="38"/>
      <c r="F7" s="38"/>
      <c r="G7" s="38"/>
      <c r="H7" s="38"/>
      <c r="I7" s="38"/>
      <c r="J7" s="105"/>
      <c r="K7" s="105"/>
    </row>
    <row r="8" spans="2:11" s="134" customFormat="1" ht="27" customHeight="1" thickTop="1" thickBot="1" x14ac:dyDescent="0.4">
      <c r="B8" s="132" t="s">
        <v>122</v>
      </c>
      <c r="C8" s="133"/>
      <c r="D8" s="307"/>
      <c r="E8" s="308"/>
      <c r="F8" s="308"/>
      <c r="G8" s="308"/>
      <c r="H8" s="308"/>
      <c r="I8" s="309"/>
      <c r="J8" s="106"/>
      <c r="K8" s="106"/>
    </row>
    <row r="9" spans="2:11" ht="19.5" thickTop="1" thickBot="1" x14ac:dyDescent="0.3">
      <c r="B9" s="37"/>
      <c r="C9" s="37"/>
      <c r="D9" s="37"/>
      <c r="E9" s="38"/>
      <c r="F9" s="38"/>
      <c r="G9" s="38"/>
      <c r="H9" s="38"/>
      <c r="I9" s="38"/>
      <c r="J9" s="105"/>
      <c r="K9" s="105"/>
    </row>
    <row r="10" spans="2:11" ht="18" customHeight="1" thickBot="1" x14ac:dyDescent="0.3">
      <c r="B10" s="299" t="s">
        <v>123</v>
      </c>
      <c r="C10" s="300" t="s">
        <v>61</v>
      </c>
      <c r="D10" s="300" t="s">
        <v>62</v>
      </c>
      <c r="E10" s="297" t="s">
        <v>5</v>
      </c>
      <c r="F10" s="297" t="s">
        <v>6</v>
      </c>
      <c r="G10" s="297" t="s">
        <v>7</v>
      </c>
      <c r="H10" s="297" t="s">
        <v>9</v>
      </c>
      <c r="I10" s="297" t="s">
        <v>10</v>
      </c>
      <c r="J10" s="297" t="s">
        <v>120</v>
      </c>
      <c r="K10" s="297" t="s">
        <v>8</v>
      </c>
    </row>
    <row r="11" spans="2:11" ht="18" customHeight="1" thickBot="1" x14ac:dyDescent="0.3">
      <c r="B11" s="299"/>
      <c r="C11" s="300"/>
      <c r="D11" s="300"/>
      <c r="E11" s="297"/>
      <c r="F11" s="297"/>
      <c r="G11" s="297"/>
      <c r="H11" s="297"/>
      <c r="I11" s="297"/>
      <c r="J11" s="297"/>
      <c r="K11" s="297"/>
    </row>
    <row r="12" spans="2:11" ht="18" customHeight="1" thickBot="1" x14ac:dyDescent="0.3">
      <c r="B12" s="299"/>
      <c r="C12" s="223">
        <v>1</v>
      </c>
      <c r="D12" s="224"/>
      <c r="E12" s="225"/>
      <c r="F12" s="226"/>
      <c r="G12" s="227"/>
      <c r="H12" s="225"/>
      <c r="I12" s="228"/>
      <c r="J12" s="227"/>
      <c r="K12" s="227"/>
    </row>
    <row r="13" spans="2:11" ht="18" customHeight="1" thickBot="1" x14ac:dyDescent="0.3">
      <c r="B13" s="299"/>
      <c r="C13" s="223">
        <v>2</v>
      </c>
      <c r="D13" s="224"/>
      <c r="E13" s="225"/>
      <c r="F13" s="226"/>
      <c r="G13" s="227"/>
      <c r="H13" s="225"/>
      <c r="I13" s="228"/>
      <c r="J13" s="227"/>
      <c r="K13" s="227"/>
    </row>
    <row r="14" spans="2:11" ht="18" customHeight="1" thickBot="1" x14ac:dyDescent="0.3">
      <c r="B14" s="299"/>
      <c r="C14" s="223">
        <v>3</v>
      </c>
      <c r="D14" s="224"/>
      <c r="E14" s="225"/>
      <c r="F14" s="226"/>
      <c r="G14" s="227"/>
      <c r="H14" s="225"/>
      <c r="I14" s="228"/>
      <c r="J14" s="227"/>
      <c r="K14" s="227"/>
    </row>
    <row r="15" spans="2:11" ht="18" customHeight="1" thickBot="1" x14ac:dyDescent="0.3">
      <c r="B15" s="299"/>
      <c r="C15" s="223">
        <v>4</v>
      </c>
      <c r="D15" s="224"/>
      <c r="E15" s="225"/>
      <c r="F15" s="226"/>
      <c r="G15" s="227"/>
      <c r="H15" s="225"/>
      <c r="I15" s="228"/>
      <c r="J15" s="227"/>
      <c r="K15" s="227"/>
    </row>
    <row r="16" spans="2:11" ht="18" customHeight="1" thickBot="1" x14ac:dyDescent="0.3">
      <c r="B16" s="299"/>
      <c r="C16" s="223">
        <v>5</v>
      </c>
      <c r="D16" s="224"/>
      <c r="E16" s="225"/>
      <c r="F16" s="226"/>
      <c r="G16" s="227"/>
      <c r="H16" s="225"/>
      <c r="I16" s="228"/>
      <c r="J16" s="227"/>
      <c r="K16" s="227"/>
    </row>
    <row r="17" spans="2:11" ht="18" customHeight="1" thickBot="1" x14ac:dyDescent="0.3">
      <c r="B17" s="299"/>
      <c r="C17" s="223">
        <v>6</v>
      </c>
      <c r="D17" s="224"/>
      <c r="E17" s="225"/>
      <c r="F17" s="226"/>
      <c r="G17" s="227"/>
      <c r="H17" s="225"/>
      <c r="I17" s="228"/>
      <c r="J17" s="227"/>
      <c r="K17" s="227"/>
    </row>
    <row r="18" spans="2:11" ht="18" customHeight="1" thickBot="1" x14ac:dyDescent="0.3">
      <c r="B18" s="299"/>
      <c r="C18" s="223">
        <v>7</v>
      </c>
      <c r="D18" s="224"/>
      <c r="E18" s="225"/>
      <c r="F18" s="226"/>
      <c r="G18" s="227"/>
      <c r="H18" s="225"/>
      <c r="I18" s="228"/>
      <c r="J18" s="227"/>
      <c r="K18" s="227"/>
    </row>
    <row r="19" spans="2:11" ht="18" customHeight="1" thickBot="1" x14ac:dyDescent="0.3">
      <c r="B19" s="299"/>
      <c r="C19" s="223">
        <v>8</v>
      </c>
      <c r="D19" s="224"/>
      <c r="E19" s="225"/>
      <c r="F19" s="226"/>
      <c r="G19" s="227"/>
      <c r="H19" s="225"/>
      <c r="I19" s="228"/>
      <c r="J19" s="227"/>
      <c r="K19" s="227"/>
    </row>
    <row r="20" spans="2:11" ht="18" customHeight="1" thickBot="1" x14ac:dyDescent="0.3">
      <c r="B20" s="299"/>
      <c r="C20" s="223">
        <v>9</v>
      </c>
      <c r="D20" s="224"/>
      <c r="E20" s="225"/>
      <c r="F20" s="226"/>
      <c r="G20" s="227"/>
      <c r="H20" s="225"/>
      <c r="I20" s="228"/>
      <c r="J20" s="227"/>
      <c r="K20" s="227"/>
    </row>
    <row r="21" spans="2:11" ht="18" customHeight="1" thickBot="1" x14ac:dyDescent="0.3">
      <c r="B21" s="299"/>
      <c r="C21" s="223">
        <v>10</v>
      </c>
      <c r="D21" s="224"/>
      <c r="E21" s="225"/>
      <c r="F21" s="226"/>
      <c r="G21" s="227"/>
      <c r="H21" s="225"/>
      <c r="I21" s="228"/>
      <c r="J21" s="227"/>
      <c r="K21" s="227"/>
    </row>
    <row r="22" spans="2:11" ht="18" customHeight="1" thickBot="1" x14ac:dyDescent="0.3">
      <c r="B22" s="299"/>
      <c r="C22" s="223">
        <v>11</v>
      </c>
      <c r="D22" s="224"/>
      <c r="E22" s="225"/>
      <c r="F22" s="226"/>
      <c r="G22" s="227"/>
      <c r="H22" s="225"/>
      <c r="I22" s="228"/>
      <c r="J22" s="227"/>
      <c r="K22" s="227"/>
    </row>
    <row r="23" spans="2:11" ht="18" customHeight="1" thickBot="1" x14ac:dyDescent="0.3">
      <c r="B23" s="299"/>
      <c r="C23" s="223">
        <v>12</v>
      </c>
      <c r="D23" s="224"/>
      <c r="E23" s="225"/>
      <c r="F23" s="226"/>
      <c r="G23" s="227"/>
      <c r="H23" s="225"/>
      <c r="I23" s="228"/>
      <c r="J23" s="227"/>
      <c r="K23" s="227"/>
    </row>
    <row r="24" spans="2:11" ht="18" customHeight="1" thickBot="1" x14ac:dyDescent="0.3">
      <c r="B24" s="299"/>
      <c r="C24" s="223">
        <v>13</v>
      </c>
      <c r="D24" s="224"/>
      <c r="E24" s="225"/>
      <c r="F24" s="226"/>
      <c r="G24" s="227"/>
      <c r="H24" s="225"/>
      <c r="I24" s="228"/>
      <c r="J24" s="227"/>
      <c r="K24" s="227"/>
    </row>
    <row r="25" spans="2:11" ht="18" customHeight="1" thickBot="1" x14ac:dyDescent="0.3">
      <c r="B25" s="299"/>
      <c r="C25" s="223">
        <v>14</v>
      </c>
      <c r="D25" s="224"/>
      <c r="E25" s="225"/>
      <c r="F25" s="226"/>
      <c r="G25" s="227"/>
      <c r="H25" s="225"/>
      <c r="I25" s="228"/>
      <c r="J25" s="227"/>
      <c r="K25" s="227"/>
    </row>
    <row r="26" spans="2:11" ht="18" customHeight="1" thickBot="1" x14ac:dyDescent="0.3">
      <c r="B26" s="299"/>
      <c r="C26" s="223">
        <v>15</v>
      </c>
      <c r="D26" s="224"/>
      <c r="E26" s="225"/>
      <c r="F26" s="226"/>
      <c r="G26" s="227"/>
      <c r="H26" s="225"/>
      <c r="I26" s="228"/>
      <c r="J26" s="227"/>
      <c r="K26" s="227"/>
    </row>
    <row r="27" spans="2:11" ht="18" customHeight="1" thickBot="1" x14ac:dyDescent="0.3">
      <c r="B27" s="299"/>
      <c r="C27" s="223">
        <v>16</v>
      </c>
      <c r="D27" s="224"/>
      <c r="E27" s="225"/>
      <c r="F27" s="226"/>
      <c r="G27" s="227"/>
      <c r="H27" s="225"/>
      <c r="I27" s="228"/>
      <c r="J27" s="227"/>
      <c r="K27" s="227"/>
    </row>
    <row r="28" spans="2:11" ht="18" customHeight="1" thickBot="1" x14ac:dyDescent="0.3">
      <c r="B28" s="299"/>
      <c r="C28" s="223">
        <v>17</v>
      </c>
      <c r="D28" s="224"/>
      <c r="E28" s="225"/>
      <c r="F28" s="226"/>
      <c r="G28" s="227"/>
      <c r="H28" s="225"/>
      <c r="I28" s="228"/>
      <c r="J28" s="227"/>
      <c r="K28" s="227"/>
    </row>
    <row r="29" spans="2:11" ht="18" customHeight="1" thickBot="1" x14ac:dyDescent="0.3">
      <c r="B29" s="299"/>
      <c r="C29" s="223">
        <v>18</v>
      </c>
      <c r="D29" s="224"/>
      <c r="E29" s="225"/>
      <c r="F29" s="226"/>
      <c r="G29" s="227"/>
      <c r="H29" s="225"/>
      <c r="I29" s="228"/>
      <c r="J29" s="227"/>
      <c r="K29" s="227"/>
    </row>
    <row r="30" spans="2:11" ht="18" customHeight="1" thickBot="1" x14ac:dyDescent="0.3">
      <c r="B30" s="299"/>
      <c r="C30" s="223">
        <v>19</v>
      </c>
      <c r="D30" s="224"/>
      <c r="E30" s="225"/>
      <c r="F30" s="226"/>
      <c r="G30" s="227"/>
      <c r="H30" s="225"/>
      <c r="I30" s="228"/>
      <c r="J30" s="227"/>
      <c r="K30" s="227"/>
    </row>
    <row r="31" spans="2:11" ht="18" customHeight="1" thickBot="1" x14ac:dyDescent="0.3">
      <c r="B31" s="299"/>
      <c r="C31" s="223">
        <v>20</v>
      </c>
      <c r="D31" s="224"/>
      <c r="E31" s="225"/>
      <c r="F31" s="226"/>
      <c r="G31" s="227"/>
      <c r="H31" s="225"/>
      <c r="I31" s="228"/>
      <c r="J31" s="227"/>
      <c r="K31" s="227"/>
    </row>
    <row r="32" spans="2:11" ht="18" customHeight="1" thickBot="1" x14ac:dyDescent="0.3">
      <c r="B32" s="299"/>
      <c r="C32" s="223">
        <v>21</v>
      </c>
      <c r="D32" s="224"/>
      <c r="E32" s="225"/>
      <c r="F32" s="226"/>
      <c r="G32" s="227"/>
      <c r="H32" s="225"/>
      <c r="I32" s="228"/>
      <c r="J32" s="227"/>
      <c r="K32" s="227"/>
    </row>
    <row r="33" spans="2:11" ht="18" customHeight="1" thickBot="1" x14ac:dyDescent="0.3">
      <c r="B33" s="299"/>
      <c r="C33" s="223">
        <v>22</v>
      </c>
      <c r="D33" s="224"/>
      <c r="E33" s="225"/>
      <c r="F33" s="226"/>
      <c r="G33" s="227"/>
      <c r="H33" s="225"/>
      <c r="I33" s="228"/>
      <c r="J33" s="227"/>
      <c r="K33" s="227"/>
    </row>
    <row r="34" spans="2:11" ht="18" customHeight="1" thickBot="1" x14ac:dyDescent="0.3">
      <c r="B34" s="299"/>
      <c r="C34" s="223">
        <v>23</v>
      </c>
      <c r="D34" s="224"/>
      <c r="E34" s="225"/>
      <c r="F34" s="226"/>
      <c r="G34" s="227"/>
      <c r="H34" s="225"/>
      <c r="I34" s="228"/>
      <c r="J34" s="227"/>
      <c r="K34" s="227"/>
    </row>
    <row r="35" spans="2:11" ht="18" customHeight="1" thickBot="1" x14ac:dyDescent="0.3">
      <c r="B35" s="299"/>
      <c r="C35" s="223">
        <v>24</v>
      </c>
      <c r="D35" s="224"/>
      <c r="E35" s="225"/>
      <c r="F35" s="226"/>
      <c r="G35" s="227"/>
      <c r="H35" s="225"/>
      <c r="I35" s="228"/>
      <c r="J35" s="227"/>
      <c r="K35" s="227"/>
    </row>
    <row r="36" spans="2:11" ht="18" customHeight="1" thickBot="1" x14ac:dyDescent="0.3">
      <c r="B36" s="299"/>
      <c r="C36" s="223">
        <v>25</v>
      </c>
      <c r="D36" s="224"/>
      <c r="E36" s="225"/>
      <c r="F36" s="226"/>
      <c r="G36" s="227"/>
      <c r="H36" s="225"/>
      <c r="I36" s="228"/>
      <c r="J36" s="227"/>
      <c r="K36" s="227"/>
    </row>
    <row r="37" spans="2:11" ht="18" customHeight="1" thickBot="1" x14ac:dyDescent="0.3">
      <c r="B37" s="299"/>
      <c r="C37" s="223">
        <v>26</v>
      </c>
      <c r="D37" s="224"/>
      <c r="E37" s="225"/>
      <c r="F37" s="226"/>
      <c r="G37" s="227"/>
      <c r="H37" s="225"/>
      <c r="I37" s="228"/>
      <c r="J37" s="227"/>
      <c r="K37" s="227"/>
    </row>
    <row r="38" spans="2:11" ht="18" customHeight="1" thickBot="1" x14ac:dyDescent="0.3">
      <c r="B38" s="299"/>
      <c r="C38" s="223">
        <v>27</v>
      </c>
      <c r="D38" s="224"/>
      <c r="E38" s="225"/>
      <c r="F38" s="226"/>
      <c r="G38" s="227"/>
      <c r="H38" s="225"/>
      <c r="I38" s="228"/>
      <c r="J38" s="227"/>
      <c r="K38" s="227"/>
    </row>
    <row r="39" spans="2:11" ht="18" customHeight="1" thickBot="1" x14ac:dyDescent="0.3">
      <c r="B39" s="299"/>
      <c r="C39" s="223">
        <v>28</v>
      </c>
      <c r="D39" s="224"/>
      <c r="E39" s="225"/>
      <c r="F39" s="226"/>
      <c r="G39" s="227"/>
      <c r="H39" s="225"/>
      <c r="I39" s="228"/>
      <c r="J39" s="227"/>
      <c r="K39" s="227"/>
    </row>
    <row r="40" spans="2:11" ht="18" customHeight="1" thickBot="1" x14ac:dyDescent="0.3">
      <c r="B40" s="299"/>
      <c r="C40" s="223">
        <v>29</v>
      </c>
      <c r="D40" s="224"/>
      <c r="E40" s="225"/>
      <c r="F40" s="226"/>
      <c r="G40" s="227"/>
      <c r="H40" s="225"/>
      <c r="I40" s="228"/>
      <c r="J40" s="227"/>
      <c r="K40" s="227"/>
    </row>
    <row r="41" spans="2:11" ht="18" customHeight="1" thickBot="1" x14ac:dyDescent="0.3">
      <c r="B41" s="299"/>
      <c r="C41" s="223">
        <v>30</v>
      </c>
      <c r="D41" s="224"/>
      <c r="E41" s="225"/>
      <c r="F41" s="226"/>
      <c r="G41" s="227"/>
      <c r="H41" s="225"/>
      <c r="I41" s="228"/>
      <c r="J41" s="227"/>
      <c r="K41" s="227"/>
    </row>
    <row r="42" spans="2:11" ht="12.75" customHeight="1" x14ac:dyDescent="0.25">
      <c r="B42" s="69"/>
      <c r="C42" s="69"/>
      <c r="D42" s="69"/>
      <c r="E42" s="70"/>
      <c r="F42" s="70"/>
      <c r="G42" s="70"/>
      <c r="H42" s="70"/>
      <c r="I42" s="70"/>
      <c r="J42" s="70"/>
      <c r="K42" s="57"/>
    </row>
    <row r="43" spans="2:11" ht="26.25" customHeight="1" x14ac:dyDescent="0.25">
      <c r="B43" s="301" t="s">
        <v>140</v>
      </c>
      <c r="C43" s="302"/>
      <c r="D43" s="302"/>
      <c r="E43" s="302"/>
      <c r="F43" s="302"/>
      <c r="G43" s="302"/>
      <c r="H43" s="302"/>
      <c r="I43" s="302"/>
      <c r="J43" s="302"/>
      <c r="K43" s="303"/>
    </row>
    <row r="44" spans="2:11" ht="15.75" customHeight="1" x14ac:dyDescent="0.25">
      <c r="B44" s="69"/>
      <c r="C44" s="69"/>
      <c r="D44" s="69"/>
      <c r="E44" s="70"/>
      <c r="F44" s="70"/>
      <c r="G44" s="70"/>
      <c r="H44" s="70"/>
      <c r="I44" s="70"/>
      <c r="J44" s="70"/>
      <c r="K44" s="57"/>
    </row>
    <row r="45" spans="2:11" ht="38.1" customHeight="1" thickBot="1" x14ac:dyDescent="0.3">
      <c r="B45" s="298" t="s">
        <v>13</v>
      </c>
      <c r="C45" s="298"/>
      <c r="D45" s="298"/>
      <c r="E45" s="298"/>
      <c r="F45" s="298"/>
      <c r="G45" s="298"/>
      <c r="H45" s="298"/>
      <c r="I45" s="298"/>
      <c r="J45" s="298"/>
      <c r="K45" s="298"/>
    </row>
    <row r="46" spans="2:11" ht="28.5" customHeight="1" thickBot="1" x14ac:dyDescent="0.3">
      <c r="B46" s="80" t="s">
        <v>14</v>
      </c>
      <c r="C46" s="295" t="s">
        <v>61</v>
      </c>
      <c r="D46" s="295" t="s">
        <v>62</v>
      </c>
      <c r="E46" s="295" t="s">
        <v>5</v>
      </c>
      <c r="F46" s="286" t="s">
        <v>9</v>
      </c>
      <c r="G46" s="286" t="s">
        <v>108</v>
      </c>
      <c r="H46" s="286" t="s">
        <v>109</v>
      </c>
      <c r="I46" s="286" t="s">
        <v>17</v>
      </c>
      <c r="J46" s="286" t="s">
        <v>46</v>
      </c>
      <c r="K46" s="288" t="s">
        <v>21</v>
      </c>
    </row>
    <row r="47" spans="2:11" ht="49.5" customHeight="1" thickBot="1" x14ac:dyDescent="0.3">
      <c r="B47" s="229" t="s">
        <v>63</v>
      </c>
      <c r="C47" s="295"/>
      <c r="D47" s="295"/>
      <c r="E47" s="295"/>
      <c r="F47" s="286"/>
      <c r="G47" s="286"/>
      <c r="H47" s="286"/>
      <c r="I47" s="286"/>
      <c r="J47" s="286"/>
      <c r="K47" s="288"/>
    </row>
    <row r="48" spans="2:11" ht="16.5" thickBot="1" x14ac:dyDescent="0.3">
      <c r="B48" s="81" t="s">
        <v>110</v>
      </c>
      <c r="C48" s="81">
        <v>1</v>
      </c>
      <c r="D48" s="82"/>
      <c r="E48" s="83">
        <f>IFERROR(VLOOKUP(D48,D12:E41,2,FALSE),0)</f>
        <v>0</v>
      </c>
      <c r="F48" s="84">
        <f>IFERROR(VLOOKUP(D48,D12:H41,5,FALSE),0)</f>
        <v>0</v>
      </c>
      <c r="G48" s="85">
        <v>1</v>
      </c>
      <c r="H48" s="86">
        <v>1</v>
      </c>
      <c r="I48" s="87">
        <f>+F48-E48</f>
        <v>0</v>
      </c>
      <c r="J48" s="191">
        <f>IF(B47="HOTEL ZOO",145,IF(B47="PARK HOTEL MOSKVA",125,))</f>
        <v>145</v>
      </c>
      <c r="K48" s="110">
        <f>H48*I48*J48</f>
        <v>0</v>
      </c>
    </row>
    <row r="49" spans="2:11" ht="16.5" thickBot="1" x14ac:dyDescent="0.3">
      <c r="B49" s="81" t="s">
        <v>111</v>
      </c>
      <c r="C49" s="81">
        <v>2</v>
      </c>
      <c r="D49" s="82"/>
      <c r="E49" s="83">
        <f>IFERROR(VLOOKUP(D49,D12:E41,2,FALSE),0)</f>
        <v>0</v>
      </c>
      <c r="F49" s="84">
        <f>IFERROR(VLOOKUP(D49,D13:H42,5,FALSE),0)</f>
        <v>0</v>
      </c>
      <c r="G49" s="85">
        <v>1</v>
      </c>
      <c r="H49" s="86">
        <v>1</v>
      </c>
      <c r="I49" s="87">
        <f t="shared" ref="I49:I57" si="0">+F49-E49</f>
        <v>0</v>
      </c>
      <c r="J49" s="191">
        <f>IF(B47="HOTEL ZOO",145,IF(B47="PARK HOTEL MOSKVA",125,))</f>
        <v>145</v>
      </c>
      <c r="K49" s="110">
        <f t="shared" ref="K49:K57" si="1">H49*I49*J49</f>
        <v>0</v>
      </c>
    </row>
    <row r="50" spans="2:11" ht="16.5" thickBot="1" x14ac:dyDescent="0.3">
      <c r="B50" s="81" t="s">
        <v>110</v>
      </c>
      <c r="C50" s="81">
        <v>3</v>
      </c>
      <c r="D50" s="82"/>
      <c r="E50" s="83">
        <f>IFERROR(VLOOKUP(D50,D12:E41,2,FALSE),0)</f>
        <v>0</v>
      </c>
      <c r="F50" s="84">
        <f>IFERROR(VLOOKUP(D50,D14:H45,5,FALSE),0)</f>
        <v>0</v>
      </c>
      <c r="G50" s="85">
        <v>1</v>
      </c>
      <c r="H50" s="86">
        <v>1</v>
      </c>
      <c r="I50" s="87">
        <f t="shared" si="0"/>
        <v>0</v>
      </c>
      <c r="J50" s="191">
        <f>IF(B47="HOTEL ZOO",145,IF(B47="PARK HOTEL MOSKVA",125,))</f>
        <v>145</v>
      </c>
      <c r="K50" s="110">
        <f t="shared" si="1"/>
        <v>0</v>
      </c>
    </row>
    <row r="51" spans="2:11" ht="16.5" thickBot="1" x14ac:dyDescent="0.3">
      <c r="B51" s="81" t="s">
        <v>110</v>
      </c>
      <c r="C51" s="81">
        <v>4</v>
      </c>
      <c r="D51" s="82"/>
      <c r="E51" s="83">
        <f>IFERROR(VLOOKUP(D51,D12:E41,2,FALSE),0)</f>
        <v>0</v>
      </c>
      <c r="F51" s="84">
        <f>IFERROR(VLOOKUP(D51,D12:H41,5,FALSE),0)</f>
        <v>0</v>
      </c>
      <c r="G51" s="85">
        <v>1</v>
      </c>
      <c r="H51" s="86">
        <v>1</v>
      </c>
      <c r="I51" s="87">
        <f t="shared" si="0"/>
        <v>0</v>
      </c>
      <c r="J51" s="191">
        <f>IF(B47="HOTEL ZOO",145,IF(B47="PARK HOTEL MOSKVA",125,))</f>
        <v>145</v>
      </c>
      <c r="K51" s="110">
        <f t="shared" si="1"/>
        <v>0</v>
      </c>
    </row>
    <row r="52" spans="2:11" ht="16.5" thickBot="1" x14ac:dyDescent="0.3">
      <c r="B52" s="81" t="s">
        <v>111</v>
      </c>
      <c r="C52" s="81">
        <v>5</v>
      </c>
      <c r="D52" s="82"/>
      <c r="E52" s="83">
        <f>IFERROR(VLOOKUP(D52,D12:E41,2,FALSE),0)</f>
        <v>0</v>
      </c>
      <c r="F52" s="84">
        <f>IFERROR(VLOOKUP(D52,D12:H41,5,FALSE),0)</f>
        <v>0</v>
      </c>
      <c r="G52" s="85">
        <v>1</v>
      </c>
      <c r="H52" s="86">
        <v>1</v>
      </c>
      <c r="I52" s="87">
        <f t="shared" si="0"/>
        <v>0</v>
      </c>
      <c r="J52" s="191">
        <f>IF(B47="HOTEL ZOO",145,IF(B47="PARK HOTEL MOSKVA",125,))</f>
        <v>145</v>
      </c>
      <c r="K52" s="110">
        <f t="shared" ref="K52:K53" si="2">H52*I52*J52</f>
        <v>0</v>
      </c>
    </row>
    <row r="53" spans="2:11" ht="16.5" thickBot="1" x14ac:dyDescent="0.3">
      <c r="B53" s="81" t="s">
        <v>110</v>
      </c>
      <c r="C53" s="81">
        <v>6</v>
      </c>
      <c r="D53" s="82"/>
      <c r="E53" s="83">
        <f>IFERROR(VLOOKUP(D53,D12:E41,2,FALSE),0)</f>
        <v>0</v>
      </c>
      <c r="F53" s="84">
        <f>IFERROR(VLOOKUP(D53,D12:H41,5,FALSE),0)</f>
        <v>0</v>
      </c>
      <c r="G53" s="85">
        <v>1</v>
      </c>
      <c r="H53" s="86">
        <v>1</v>
      </c>
      <c r="I53" s="87">
        <f t="shared" si="0"/>
        <v>0</v>
      </c>
      <c r="J53" s="191">
        <f>IF(B47="HOTEL ZOO",145,IF(B47="PARK HOTEL MOSKVA",125,))</f>
        <v>145</v>
      </c>
      <c r="K53" s="110">
        <f t="shared" si="2"/>
        <v>0</v>
      </c>
    </row>
    <row r="54" spans="2:11" ht="16.5" thickBot="1" x14ac:dyDescent="0.3">
      <c r="B54" s="81" t="s">
        <v>111</v>
      </c>
      <c r="C54" s="81">
        <v>7</v>
      </c>
      <c r="D54" s="82"/>
      <c r="E54" s="83">
        <f>IFERROR(VLOOKUP(D54,D12:E41,2,FALSE),0)</f>
        <v>0</v>
      </c>
      <c r="F54" s="84">
        <f>IFERROR(VLOOKUP(D54,D12:H41,5,FALSE),0)</f>
        <v>0</v>
      </c>
      <c r="G54" s="85">
        <v>1</v>
      </c>
      <c r="H54" s="86">
        <v>1</v>
      </c>
      <c r="I54" s="87">
        <f t="shared" si="0"/>
        <v>0</v>
      </c>
      <c r="J54" s="191">
        <f>IF(B47="HOTEL ZOO",145,IF(B47="PARK HOTEL MOSKVA",125,))</f>
        <v>145</v>
      </c>
      <c r="K54" s="110">
        <f t="shared" si="1"/>
        <v>0</v>
      </c>
    </row>
    <row r="55" spans="2:11" ht="16.5" thickBot="1" x14ac:dyDescent="0.3">
      <c r="B55" s="81" t="s">
        <v>111</v>
      </c>
      <c r="C55" s="81">
        <v>8</v>
      </c>
      <c r="D55" s="82"/>
      <c r="E55" s="83">
        <f>IFERROR(VLOOKUP(D55,D12:E41,2,FALSE),0)</f>
        <v>0</v>
      </c>
      <c r="F55" s="84">
        <f>IFERROR(VLOOKUP(D55,D12:H41,5,FALSE),0)</f>
        <v>0</v>
      </c>
      <c r="G55" s="85">
        <v>1</v>
      </c>
      <c r="H55" s="86">
        <v>1</v>
      </c>
      <c r="I55" s="87">
        <f t="shared" si="0"/>
        <v>0</v>
      </c>
      <c r="J55" s="191">
        <f>IF(B47="HOTEL ZOO",145,IF(B47="PARK HOTEL MOSKVA",125,))</f>
        <v>145</v>
      </c>
      <c r="K55" s="110">
        <f t="shared" si="1"/>
        <v>0</v>
      </c>
    </row>
    <row r="56" spans="2:11" ht="16.5" thickBot="1" x14ac:dyDescent="0.3">
      <c r="B56" s="81" t="s">
        <v>111</v>
      </c>
      <c r="C56" s="81">
        <v>9</v>
      </c>
      <c r="D56" s="82"/>
      <c r="E56" s="83">
        <f>IFERROR(VLOOKUP(D56,D12:E41,2,FALSE),0)</f>
        <v>0</v>
      </c>
      <c r="F56" s="84">
        <f>IFERROR(VLOOKUP(D56,D12:H41,5,FALSE),0)</f>
        <v>0</v>
      </c>
      <c r="G56" s="85">
        <v>1</v>
      </c>
      <c r="H56" s="86">
        <v>1</v>
      </c>
      <c r="I56" s="87">
        <f t="shared" si="0"/>
        <v>0</v>
      </c>
      <c r="J56" s="191">
        <f>IF(B47="HOTEL ZOO",145,IF(B47="PARK HOTEL MOSKVA",125,))</f>
        <v>145</v>
      </c>
      <c r="K56" s="110">
        <f t="shared" si="1"/>
        <v>0</v>
      </c>
    </row>
    <row r="57" spans="2:11" ht="16.5" thickBot="1" x14ac:dyDescent="0.3">
      <c r="B57" s="81" t="s">
        <v>110</v>
      </c>
      <c r="C57" s="81">
        <v>10</v>
      </c>
      <c r="D57" s="82"/>
      <c r="E57" s="83">
        <f>IFERROR(VLOOKUP(D57,D12:E41,2,FALSE),0)</f>
        <v>0</v>
      </c>
      <c r="F57" s="84">
        <f>IFERROR(VLOOKUP(D57,D12:H41,5,FALSE),0)</f>
        <v>0</v>
      </c>
      <c r="G57" s="85">
        <v>1</v>
      </c>
      <c r="H57" s="86">
        <v>1</v>
      </c>
      <c r="I57" s="87">
        <f t="shared" si="0"/>
        <v>0</v>
      </c>
      <c r="J57" s="191">
        <f>IF(B47="HOTEL ZOO",145,IF(B47="PARK HOTEL MOSKVA",125,))</f>
        <v>145</v>
      </c>
      <c r="K57" s="110">
        <f t="shared" si="1"/>
        <v>0</v>
      </c>
    </row>
    <row r="58" spans="2:11" s="42" customFormat="1" ht="24.95" customHeight="1" thickBot="1" x14ac:dyDescent="0.3">
      <c r="B58" s="293" t="s">
        <v>143</v>
      </c>
      <c r="C58" s="293"/>
      <c r="D58" s="293"/>
      <c r="E58" s="293"/>
      <c r="F58" s="293"/>
      <c r="G58" s="293"/>
      <c r="H58" s="293"/>
      <c r="I58" s="234">
        <f>SUM(I48:I57)</f>
        <v>0</v>
      </c>
      <c r="J58" s="235">
        <f>IF(B47="HOTEL ZOO",145,IF(B47="PARK HOTEL MOSKVA",125,))</f>
        <v>145</v>
      </c>
      <c r="K58" s="235">
        <f>SUM(K48:K57)</f>
        <v>0</v>
      </c>
    </row>
    <row r="59" spans="2:11" ht="16.5" thickBot="1" x14ac:dyDescent="0.3">
      <c r="B59" s="291" t="s">
        <v>64</v>
      </c>
      <c r="C59" s="88" t="s">
        <v>84</v>
      </c>
      <c r="D59" s="82"/>
      <c r="E59" s="83">
        <f>IFERROR(VLOOKUP(D59,D12:E41,2,FALSE),0)</f>
        <v>0</v>
      </c>
      <c r="F59" s="84">
        <f>IFERROR(VLOOKUP(D59,D12:H41,5,FALSE),0)</f>
        <v>0</v>
      </c>
      <c r="G59" s="89">
        <v>1</v>
      </c>
      <c r="H59" s="90">
        <v>1</v>
      </c>
      <c r="I59" s="87">
        <f t="shared" ref="I59:I78" si="3">+F59-E59</f>
        <v>0</v>
      </c>
      <c r="J59" s="191">
        <f>IF(B47="PARK HOTEL MOSKVA",110,IF(B47="HOTEL ZOO",125,))</f>
        <v>125</v>
      </c>
      <c r="K59" s="110">
        <f>H59*I59*J59</f>
        <v>0</v>
      </c>
    </row>
    <row r="60" spans="2:11" ht="16.5" thickBot="1" x14ac:dyDescent="0.3">
      <c r="B60" s="291"/>
      <c r="C60" s="91" t="s">
        <v>112</v>
      </c>
      <c r="D60" s="82"/>
      <c r="E60" s="83">
        <f>IFERROR(VLOOKUP(D60,D12:E41,2,FALSE),0)</f>
        <v>0</v>
      </c>
      <c r="F60" s="84">
        <f>IFERROR(VLOOKUP(D60,D12:H41,5,FALSE),0)</f>
        <v>0</v>
      </c>
      <c r="G60" s="89">
        <v>1</v>
      </c>
      <c r="H60" s="90">
        <v>1</v>
      </c>
      <c r="I60" s="87">
        <f t="shared" si="3"/>
        <v>0</v>
      </c>
      <c r="J60" s="191">
        <f>IF(B47="PARK HOTEL MOSKVA",110,IF(B47="HOTEL ZOO",125,))</f>
        <v>125</v>
      </c>
      <c r="K60" s="110">
        <f t="shared" ref="K60:K78" si="4">H60*I60*J60</f>
        <v>0</v>
      </c>
    </row>
    <row r="61" spans="2:11" ht="16.5" thickBot="1" x14ac:dyDescent="0.3">
      <c r="B61" s="291" t="s">
        <v>65</v>
      </c>
      <c r="C61" s="88" t="s">
        <v>85</v>
      </c>
      <c r="D61" s="82"/>
      <c r="E61" s="83">
        <f>IFERROR(VLOOKUP(D61,D12:E41,2,FALSE),0)</f>
        <v>0</v>
      </c>
      <c r="F61" s="84">
        <f>IFERROR(VLOOKUP(D61,D12:H41,5,FALSE),0)</f>
        <v>0</v>
      </c>
      <c r="G61" s="89">
        <v>1</v>
      </c>
      <c r="H61" s="90">
        <v>1</v>
      </c>
      <c r="I61" s="87">
        <f t="shared" si="3"/>
        <v>0</v>
      </c>
      <c r="J61" s="191">
        <f>IF(B47="PARK HOTEL MOSKVA",110,IF(B47="HOTEL ZOO",125,))</f>
        <v>125</v>
      </c>
      <c r="K61" s="110">
        <f t="shared" si="4"/>
        <v>0</v>
      </c>
    </row>
    <row r="62" spans="2:11" ht="16.5" thickBot="1" x14ac:dyDescent="0.3">
      <c r="B62" s="291"/>
      <c r="C62" s="88" t="s">
        <v>86</v>
      </c>
      <c r="D62" s="82"/>
      <c r="E62" s="83">
        <f>IFERROR(VLOOKUP(D62,D12:E41,2,FALSE),0)</f>
        <v>0</v>
      </c>
      <c r="F62" s="84">
        <f>IFERROR(VLOOKUP(D62,D12:H41,5,FALSE),0)</f>
        <v>0</v>
      </c>
      <c r="G62" s="89">
        <v>1</v>
      </c>
      <c r="H62" s="90">
        <v>1</v>
      </c>
      <c r="I62" s="87">
        <f t="shared" si="3"/>
        <v>0</v>
      </c>
      <c r="J62" s="191">
        <f>IF(B47="PARK HOTEL MOSKVA",110,IF(B47="HOTEL ZOO",125,))</f>
        <v>125</v>
      </c>
      <c r="K62" s="110">
        <f t="shared" si="4"/>
        <v>0</v>
      </c>
    </row>
    <row r="63" spans="2:11" ht="16.5" thickBot="1" x14ac:dyDescent="0.3">
      <c r="B63" s="291" t="s">
        <v>66</v>
      </c>
      <c r="C63" s="88" t="s">
        <v>87</v>
      </c>
      <c r="D63" s="82"/>
      <c r="E63" s="83">
        <f>IFERROR(VLOOKUP(D63,D12:E41,2,FALSE),0)</f>
        <v>0</v>
      </c>
      <c r="F63" s="84">
        <f>IFERROR(VLOOKUP(D63,D12:H41,5,FALSE),0)</f>
        <v>0</v>
      </c>
      <c r="G63" s="89">
        <v>1</v>
      </c>
      <c r="H63" s="90">
        <v>1</v>
      </c>
      <c r="I63" s="87">
        <f t="shared" si="3"/>
        <v>0</v>
      </c>
      <c r="J63" s="191">
        <f>IF(B47="PARK HOTEL MOSKVA",110,IF(B47="HOTEL ZOO",125,))</f>
        <v>125</v>
      </c>
      <c r="K63" s="110">
        <f t="shared" si="4"/>
        <v>0</v>
      </c>
    </row>
    <row r="64" spans="2:11" ht="16.5" thickBot="1" x14ac:dyDescent="0.3">
      <c r="B64" s="291"/>
      <c r="C64" s="88" t="s">
        <v>88</v>
      </c>
      <c r="D64" s="82"/>
      <c r="E64" s="83">
        <f>IFERROR(VLOOKUP(D64,D12:E41,2,FALSE),0)</f>
        <v>0</v>
      </c>
      <c r="F64" s="84">
        <f>IFERROR(VLOOKUP(D64,D12:H41,5,FALSE),0)</f>
        <v>0</v>
      </c>
      <c r="G64" s="89">
        <v>1</v>
      </c>
      <c r="H64" s="90">
        <v>1</v>
      </c>
      <c r="I64" s="87">
        <f t="shared" si="3"/>
        <v>0</v>
      </c>
      <c r="J64" s="191">
        <f>IF(B47="PARK HOTEL MOSKVA",110,IF(B47="HOTEL ZOO",125,))</f>
        <v>125</v>
      </c>
      <c r="K64" s="110">
        <f t="shared" si="4"/>
        <v>0</v>
      </c>
    </row>
    <row r="65" spans="2:11" ht="16.5" thickBot="1" x14ac:dyDescent="0.3">
      <c r="B65" s="291" t="s">
        <v>67</v>
      </c>
      <c r="C65" s="88" t="s">
        <v>89</v>
      </c>
      <c r="D65" s="82"/>
      <c r="E65" s="83">
        <f>IFERROR(VLOOKUP(D65,D12:E41,2,FALSE),0)</f>
        <v>0</v>
      </c>
      <c r="F65" s="84">
        <f>IFERROR(VLOOKUP(D65,D12:H41,5,FALSE),0)</f>
        <v>0</v>
      </c>
      <c r="G65" s="89">
        <v>1</v>
      </c>
      <c r="H65" s="90">
        <v>1</v>
      </c>
      <c r="I65" s="87">
        <f t="shared" si="3"/>
        <v>0</v>
      </c>
      <c r="J65" s="191">
        <f>IF(B47="PARK HOTEL MOSKVA",110,IF(B47="HOTEL ZOO",125,))</f>
        <v>125</v>
      </c>
      <c r="K65" s="110">
        <f t="shared" si="4"/>
        <v>0</v>
      </c>
    </row>
    <row r="66" spans="2:11" ht="16.5" thickBot="1" x14ac:dyDescent="0.3">
      <c r="B66" s="291"/>
      <c r="C66" s="88" t="s">
        <v>90</v>
      </c>
      <c r="D66" s="82"/>
      <c r="E66" s="83">
        <f>IFERROR(VLOOKUP(D66,D12:E41,2,FALSE),0)</f>
        <v>0</v>
      </c>
      <c r="F66" s="84">
        <f>IFERROR(VLOOKUP(D66,D12:H41,5,FALSE),0)</f>
        <v>0</v>
      </c>
      <c r="G66" s="89">
        <v>1</v>
      </c>
      <c r="H66" s="90">
        <v>1</v>
      </c>
      <c r="I66" s="87">
        <f t="shared" si="3"/>
        <v>0</v>
      </c>
      <c r="J66" s="191">
        <f>IF(B47="PARK HOTEL MOSKVA",110,IF(B47="HOTEL ZOO",125,))</f>
        <v>125</v>
      </c>
      <c r="K66" s="110">
        <f t="shared" si="4"/>
        <v>0</v>
      </c>
    </row>
    <row r="67" spans="2:11" ht="18" customHeight="1" thickBot="1" x14ac:dyDescent="0.3">
      <c r="B67" s="291" t="s">
        <v>113</v>
      </c>
      <c r="C67" s="88" t="s">
        <v>91</v>
      </c>
      <c r="D67" s="82"/>
      <c r="E67" s="83">
        <f>IFERROR(VLOOKUP(D67,D12:E41,2,FALSE),0)</f>
        <v>0</v>
      </c>
      <c r="F67" s="84">
        <f>IFERROR(VLOOKUP(D67,D12:H41,5,FALSE),0)</f>
        <v>0</v>
      </c>
      <c r="G67" s="89">
        <v>1</v>
      </c>
      <c r="H67" s="90">
        <v>1</v>
      </c>
      <c r="I67" s="87">
        <f t="shared" si="3"/>
        <v>0</v>
      </c>
      <c r="J67" s="191">
        <f>IF(B47="PARK HOTEL MOSKVA",110,IF(B47="HOTEL ZOO",125,))</f>
        <v>125</v>
      </c>
      <c r="K67" s="110">
        <f t="shared" ref="K67:K68" si="5">H67*I67*J67</f>
        <v>0</v>
      </c>
    </row>
    <row r="68" spans="2:11" ht="16.5" thickBot="1" x14ac:dyDescent="0.3">
      <c r="B68" s="291"/>
      <c r="C68" s="88" t="s">
        <v>92</v>
      </c>
      <c r="D68" s="82"/>
      <c r="E68" s="83">
        <f>IFERROR(VLOOKUP(D68,D12:E41,2,FALSE),0)</f>
        <v>0</v>
      </c>
      <c r="F68" s="84">
        <f>IFERROR(VLOOKUP(D68,D12:H41,5,FALSE),0)</f>
        <v>0</v>
      </c>
      <c r="G68" s="89">
        <v>1</v>
      </c>
      <c r="H68" s="90">
        <v>1</v>
      </c>
      <c r="I68" s="87">
        <f t="shared" si="3"/>
        <v>0</v>
      </c>
      <c r="J68" s="191">
        <f>IF(B47="PARK HOTEL MOSKVA",110,IF(B47="HOTEL ZOO",125,))</f>
        <v>125</v>
      </c>
      <c r="K68" s="110">
        <f t="shared" si="5"/>
        <v>0</v>
      </c>
    </row>
    <row r="69" spans="2:11" ht="16.5" thickBot="1" x14ac:dyDescent="0.3">
      <c r="B69" s="291" t="s">
        <v>69</v>
      </c>
      <c r="C69" s="91" t="s">
        <v>93</v>
      </c>
      <c r="D69" s="82"/>
      <c r="E69" s="83">
        <f>IFERROR(VLOOKUP(D69,D12:E41,2,FALSE),0)</f>
        <v>0</v>
      </c>
      <c r="F69" s="84">
        <f>IFERROR(VLOOKUP(D69,D12:H41,5,FALSE),0)</f>
        <v>0</v>
      </c>
      <c r="G69" s="89">
        <v>1</v>
      </c>
      <c r="H69" s="90">
        <v>1</v>
      </c>
      <c r="I69" s="87">
        <f t="shared" si="3"/>
        <v>0</v>
      </c>
      <c r="J69" s="191">
        <f>IF(B47="PARK HOTEL MOSKVA",110,IF(B47="HOTEL ZOO",125,))</f>
        <v>125</v>
      </c>
      <c r="K69" s="110">
        <f t="shared" si="4"/>
        <v>0</v>
      </c>
    </row>
    <row r="70" spans="2:11" ht="16.5" thickBot="1" x14ac:dyDescent="0.3">
      <c r="B70" s="291"/>
      <c r="C70" s="88" t="s">
        <v>94</v>
      </c>
      <c r="D70" s="82"/>
      <c r="E70" s="83">
        <f>IFERROR(VLOOKUP(D70,D12:E41,2,FALSE),0)</f>
        <v>0</v>
      </c>
      <c r="F70" s="84">
        <f>IFERROR(VLOOKUP(D70,D12:H41,5,FALSE),0)</f>
        <v>0</v>
      </c>
      <c r="G70" s="89">
        <v>1</v>
      </c>
      <c r="H70" s="90">
        <v>1</v>
      </c>
      <c r="I70" s="87">
        <f t="shared" si="3"/>
        <v>0</v>
      </c>
      <c r="J70" s="191">
        <f>IF(B47="PARK HOTEL MOSKVA",110,IF(B47="HOTEL ZOO",125,))</f>
        <v>125</v>
      </c>
      <c r="K70" s="110">
        <f t="shared" si="4"/>
        <v>0</v>
      </c>
    </row>
    <row r="71" spans="2:11" ht="16.5" thickBot="1" x14ac:dyDescent="0.3">
      <c r="B71" s="291" t="s">
        <v>70</v>
      </c>
      <c r="C71" s="88" t="s">
        <v>95</v>
      </c>
      <c r="D71" s="82"/>
      <c r="E71" s="83">
        <f>IFERROR(VLOOKUP(D71,D12:E41,2,FALSE),0)</f>
        <v>0</v>
      </c>
      <c r="F71" s="84">
        <f>IFERROR(VLOOKUP(D71,D12:H41,5,FALSE),0)</f>
        <v>0</v>
      </c>
      <c r="G71" s="89">
        <v>1</v>
      </c>
      <c r="H71" s="90">
        <v>1</v>
      </c>
      <c r="I71" s="87">
        <f t="shared" si="3"/>
        <v>0</v>
      </c>
      <c r="J71" s="191">
        <f>IF(B47="PARK HOTEL MOSKVA",110,IF(B47="HOTEL ZOO",125,))</f>
        <v>125</v>
      </c>
      <c r="K71" s="110">
        <f t="shared" si="4"/>
        <v>0</v>
      </c>
    </row>
    <row r="72" spans="2:11" ht="16.5" thickBot="1" x14ac:dyDescent="0.3">
      <c r="B72" s="291"/>
      <c r="C72" s="88" t="s">
        <v>96</v>
      </c>
      <c r="D72" s="82"/>
      <c r="E72" s="83">
        <f>IFERROR(VLOOKUP(D72,D12:E41,2,FALSE),0)</f>
        <v>0</v>
      </c>
      <c r="F72" s="84">
        <f>IFERROR(VLOOKUP(D72,D12:H41,5,FALSE),0)</f>
        <v>0</v>
      </c>
      <c r="G72" s="89">
        <v>1</v>
      </c>
      <c r="H72" s="90">
        <v>1</v>
      </c>
      <c r="I72" s="87">
        <f t="shared" si="3"/>
        <v>0</v>
      </c>
      <c r="J72" s="191">
        <f>IF(B47="PARK HOTEL MOSKVA",110,IF(B47="HOTEL ZOO",125,))</f>
        <v>125</v>
      </c>
      <c r="K72" s="110">
        <f t="shared" si="4"/>
        <v>0</v>
      </c>
    </row>
    <row r="73" spans="2:11" ht="16.5" thickBot="1" x14ac:dyDescent="0.3">
      <c r="B73" s="291" t="s">
        <v>71</v>
      </c>
      <c r="C73" s="88" t="s">
        <v>97</v>
      </c>
      <c r="D73" s="82"/>
      <c r="E73" s="83">
        <f>IFERROR(VLOOKUP(D73,D12:E41,2,FALSE),0)</f>
        <v>0</v>
      </c>
      <c r="F73" s="84">
        <f>IFERROR(VLOOKUP(D73,D12:H41,5,FALSE),0)</f>
        <v>0</v>
      </c>
      <c r="G73" s="89">
        <v>1</v>
      </c>
      <c r="H73" s="90">
        <v>1</v>
      </c>
      <c r="I73" s="87">
        <f t="shared" si="3"/>
        <v>0</v>
      </c>
      <c r="J73" s="191">
        <f>IF(B47="PARK HOTEL MOSKVA",110,IF(B47="HOTEL ZOO",125,))</f>
        <v>125</v>
      </c>
      <c r="K73" s="110">
        <f t="shared" ref="K73:K74" si="6">H73*I73*J73</f>
        <v>0</v>
      </c>
    </row>
    <row r="74" spans="2:11" ht="16.5" thickBot="1" x14ac:dyDescent="0.3">
      <c r="B74" s="291"/>
      <c r="C74" s="88" t="s">
        <v>98</v>
      </c>
      <c r="D74" s="82"/>
      <c r="E74" s="83">
        <f>IFERROR(VLOOKUP(D74,D12:E41,2,FALSE),0)</f>
        <v>0</v>
      </c>
      <c r="F74" s="84">
        <f>IFERROR(VLOOKUP(D74,D12:H41,5,FALSE),0)</f>
        <v>0</v>
      </c>
      <c r="G74" s="89">
        <v>1</v>
      </c>
      <c r="H74" s="90">
        <v>1</v>
      </c>
      <c r="I74" s="87">
        <f t="shared" si="3"/>
        <v>0</v>
      </c>
      <c r="J74" s="191">
        <f>IF(B47="PARK HOTEL MOSKVA",110,IF(B47="HOTEL ZOO",125,))</f>
        <v>125</v>
      </c>
      <c r="K74" s="110">
        <f t="shared" si="6"/>
        <v>0</v>
      </c>
    </row>
    <row r="75" spans="2:11" ht="16.5" thickBot="1" x14ac:dyDescent="0.3">
      <c r="B75" s="291" t="s">
        <v>72</v>
      </c>
      <c r="C75" s="88" t="s">
        <v>99</v>
      </c>
      <c r="D75" s="82"/>
      <c r="E75" s="83">
        <f>IFERROR(VLOOKUP(D75,D12:E41,2,FALSE),0)</f>
        <v>0</v>
      </c>
      <c r="F75" s="84">
        <f>IFERROR(VLOOKUP(D75,D12:H41,5,FALSE),0)</f>
        <v>0</v>
      </c>
      <c r="G75" s="89">
        <v>1</v>
      </c>
      <c r="H75" s="90">
        <v>1</v>
      </c>
      <c r="I75" s="87">
        <f t="shared" si="3"/>
        <v>0</v>
      </c>
      <c r="J75" s="191">
        <f>IF(B47="PARK HOTEL MOSKVA",110,IF(B47="HOTEL ZOO",125,))</f>
        <v>125</v>
      </c>
      <c r="K75" s="110">
        <f t="shared" si="4"/>
        <v>0</v>
      </c>
    </row>
    <row r="76" spans="2:11" ht="16.5" thickBot="1" x14ac:dyDescent="0.3">
      <c r="B76" s="291"/>
      <c r="C76" s="88" t="s">
        <v>100</v>
      </c>
      <c r="D76" s="82"/>
      <c r="E76" s="83">
        <f>IFERROR(VLOOKUP(D76,D12:E41,2,FALSE),0)</f>
        <v>0</v>
      </c>
      <c r="F76" s="84">
        <f>IFERROR(VLOOKUP(D76,D12:H41,5,FALSE),0)</f>
        <v>0</v>
      </c>
      <c r="G76" s="89">
        <v>1</v>
      </c>
      <c r="H76" s="90">
        <v>1</v>
      </c>
      <c r="I76" s="87">
        <f t="shared" si="3"/>
        <v>0</v>
      </c>
      <c r="J76" s="191">
        <f>IF(B47="PARK HOTEL MOSKVA",110,IF(B47="HOTEL ZOO",125,))</f>
        <v>125</v>
      </c>
      <c r="K76" s="110">
        <f t="shared" si="4"/>
        <v>0</v>
      </c>
    </row>
    <row r="77" spans="2:11" ht="16.5" thickBot="1" x14ac:dyDescent="0.3">
      <c r="B77" s="291" t="s">
        <v>73</v>
      </c>
      <c r="C77" s="88" t="s">
        <v>101</v>
      </c>
      <c r="D77" s="82"/>
      <c r="E77" s="83">
        <f>IFERROR(VLOOKUP(D77,D12:E41,2,FALSE),0)</f>
        <v>0</v>
      </c>
      <c r="F77" s="84">
        <f>IFERROR(VLOOKUP(D77,D12:H41,5,FALSE),0)</f>
        <v>0</v>
      </c>
      <c r="G77" s="89">
        <v>1</v>
      </c>
      <c r="H77" s="90">
        <v>1</v>
      </c>
      <c r="I77" s="87">
        <f t="shared" si="3"/>
        <v>0</v>
      </c>
      <c r="J77" s="191">
        <f>IF(B47="PARK HOTEL MOSKVA",110,IF(B47="HOTEL ZOO",125,))</f>
        <v>125</v>
      </c>
      <c r="K77" s="110">
        <f t="shared" si="4"/>
        <v>0</v>
      </c>
    </row>
    <row r="78" spans="2:11" ht="16.5" thickBot="1" x14ac:dyDescent="0.3">
      <c r="B78" s="296"/>
      <c r="C78" s="92" t="s">
        <v>102</v>
      </c>
      <c r="D78" s="93"/>
      <c r="E78" s="94">
        <f>IFERROR(VLOOKUP(D78,D12:E41,2,FALSE),0)</f>
        <v>0</v>
      </c>
      <c r="F78" s="95">
        <f>IFERROR(VLOOKUP(D78,D12:H41,5,FALSE),0)</f>
        <v>0</v>
      </c>
      <c r="G78" s="96">
        <v>1</v>
      </c>
      <c r="H78" s="97">
        <v>1</v>
      </c>
      <c r="I78" s="98">
        <f t="shared" si="3"/>
        <v>0</v>
      </c>
      <c r="J78" s="192">
        <f>IF(B47="PARK HOTEL MOSKVA",110,IF(B47="HOTEL ZOO",125,))</f>
        <v>125</v>
      </c>
      <c r="K78" s="111">
        <f t="shared" si="4"/>
        <v>0</v>
      </c>
    </row>
    <row r="79" spans="2:11" s="43" customFormat="1" ht="24.95" customHeight="1" thickBot="1" x14ac:dyDescent="0.3">
      <c r="B79" s="292" t="s">
        <v>144</v>
      </c>
      <c r="C79" s="292"/>
      <c r="D79" s="292"/>
      <c r="E79" s="292"/>
      <c r="F79" s="292"/>
      <c r="G79" s="292"/>
      <c r="H79" s="292"/>
      <c r="I79" s="231">
        <f>SUM(I59:I78)</f>
        <v>0</v>
      </c>
      <c r="J79" s="232">
        <f>IF(B47="PARK HOTEL MOSKVA",110,IF(B47="HOTEL ZOO",125,))</f>
        <v>125</v>
      </c>
      <c r="K79" s="233">
        <f>SUM(K59:K78)</f>
        <v>0</v>
      </c>
    </row>
    <row r="80" spans="2:11" ht="50.1" customHeight="1" thickTop="1" thickBot="1" x14ac:dyDescent="0.3">
      <c r="B80" s="294" t="s">
        <v>141</v>
      </c>
      <c r="C80" s="294"/>
      <c r="D80" s="294"/>
      <c r="E80" s="294"/>
      <c r="F80" s="294"/>
      <c r="G80" s="294"/>
      <c r="H80" s="294"/>
      <c r="I80" s="294"/>
      <c r="J80" s="294"/>
      <c r="K80" s="190">
        <f>K58+K79</f>
        <v>0</v>
      </c>
    </row>
    <row r="81" spans="2:11" ht="11.25" customHeight="1" thickTop="1" x14ac:dyDescent="0.25">
      <c r="B81" s="290"/>
      <c r="C81" s="290"/>
      <c r="D81" s="290"/>
      <c r="E81" s="290"/>
      <c r="F81" s="290"/>
      <c r="G81" s="290"/>
      <c r="H81" s="290"/>
      <c r="I81" s="290"/>
      <c r="J81" s="290"/>
      <c r="K81" s="290"/>
    </row>
    <row r="82" spans="2:11" ht="24" customHeight="1" x14ac:dyDescent="0.25">
      <c r="B82" s="289" t="s">
        <v>152</v>
      </c>
      <c r="C82" s="289"/>
      <c r="D82" s="289"/>
      <c r="E82" s="289"/>
      <c r="F82" s="289"/>
      <c r="G82" s="51"/>
      <c r="H82" s="51"/>
      <c r="I82" s="51"/>
      <c r="J82" s="51"/>
      <c r="K82" s="51"/>
    </row>
    <row r="83" spans="2:11" ht="22.5" customHeight="1" x14ac:dyDescent="0.25">
      <c r="B83" s="285" t="s">
        <v>153</v>
      </c>
      <c r="C83" s="285"/>
      <c r="D83" s="285"/>
      <c r="E83" s="285"/>
      <c r="F83" s="285"/>
      <c r="G83" s="51"/>
      <c r="H83" s="51"/>
      <c r="I83" s="51"/>
      <c r="J83" s="51"/>
      <c r="K83" s="51"/>
    </row>
    <row r="84" spans="2:11" ht="24.75" customHeight="1" x14ac:dyDescent="0.25">
      <c r="B84" s="285" t="s">
        <v>154</v>
      </c>
      <c r="C84" s="285"/>
      <c r="D84" s="285"/>
      <c r="E84" s="285"/>
      <c r="F84" s="285"/>
      <c r="G84" s="51"/>
      <c r="H84" s="51"/>
      <c r="I84" s="51"/>
      <c r="J84" s="51"/>
      <c r="K84" s="51"/>
    </row>
    <row r="85" spans="2:11" s="41" customFormat="1" ht="24" customHeight="1" x14ac:dyDescent="0.25">
      <c r="B85" s="287" t="s">
        <v>142</v>
      </c>
      <c r="C85" s="287"/>
      <c r="D85" s="287"/>
      <c r="E85" s="287"/>
      <c r="F85" s="287"/>
      <c r="G85" s="287"/>
      <c r="H85" s="287"/>
      <c r="I85" s="287"/>
      <c r="J85" s="287"/>
      <c r="K85" s="287"/>
    </row>
    <row r="86" spans="2:11" s="41" customFormat="1" ht="24" customHeight="1" x14ac:dyDescent="0.25">
      <c r="B86" s="71"/>
      <c r="C86" s="71"/>
      <c r="D86" s="71"/>
      <c r="E86" s="71"/>
      <c r="F86" s="71"/>
      <c r="G86" s="71"/>
      <c r="H86" s="71"/>
      <c r="I86" s="71"/>
      <c r="J86" s="71"/>
      <c r="K86" s="71"/>
    </row>
    <row r="87" spans="2:11" ht="15.75" hidden="1" x14ac:dyDescent="0.25">
      <c r="B87" s="72"/>
      <c r="C87" s="72"/>
      <c r="D87" s="72"/>
      <c r="E87" s="73">
        <v>44966</v>
      </c>
      <c r="F87" s="73"/>
      <c r="G87" s="72"/>
      <c r="H87" s="72"/>
      <c r="I87" s="72"/>
      <c r="J87" s="72"/>
      <c r="K87" s="72"/>
    </row>
    <row r="88" spans="2:11" ht="15.75" hidden="1" x14ac:dyDescent="0.25">
      <c r="B88" s="52"/>
      <c r="C88" s="52"/>
      <c r="D88" s="52"/>
      <c r="E88" s="73">
        <v>44967</v>
      </c>
      <c r="F88" s="73">
        <v>44968</v>
      </c>
      <c r="G88" s="73"/>
      <c r="H88" s="52"/>
      <c r="I88" s="74" t="s">
        <v>60</v>
      </c>
      <c r="J88" s="75"/>
      <c r="K88" s="52"/>
    </row>
    <row r="89" spans="2:11" ht="15.75" hidden="1" x14ac:dyDescent="0.25">
      <c r="B89" s="52"/>
      <c r="C89" s="52"/>
      <c r="D89" s="52"/>
      <c r="E89" s="73">
        <f>E88+1</f>
        <v>44968</v>
      </c>
      <c r="F89" s="73">
        <v>44969</v>
      </c>
      <c r="G89" s="73"/>
      <c r="H89" s="52"/>
      <c r="I89" s="76" t="s">
        <v>63</v>
      </c>
      <c r="J89" s="75"/>
      <c r="K89" s="52"/>
    </row>
    <row r="90" spans="2:11" ht="15.75" hidden="1" x14ac:dyDescent="0.25">
      <c r="B90" s="52"/>
      <c r="C90" s="52"/>
      <c r="D90" s="52"/>
      <c r="E90" s="73"/>
      <c r="F90" s="73">
        <v>44970</v>
      </c>
      <c r="G90" s="73"/>
      <c r="H90" s="52"/>
      <c r="I90" s="76"/>
      <c r="J90" s="76"/>
      <c r="K90" s="52"/>
    </row>
    <row r="91" spans="2:11" ht="15.75" hidden="1" x14ac:dyDescent="0.25">
      <c r="B91" s="52"/>
      <c r="C91" s="52"/>
      <c r="D91" s="52"/>
      <c r="E91" s="73"/>
      <c r="F91" s="73"/>
      <c r="G91" s="52"/>
      <c r="H91" s="52"/>
      <c r="I91" s="76"/>
      <c r="J91" s="76"/>
      <c r="K91" s="52"/>
    </row>
    <row r="92" spans="2:11" ht="15.75" x14ac:dyDescent="0.25">
      <c r="B92" s="52"/>
      <c r="C92" s="52"/>
      <c r="D92" s="52"/>
      <c r="E92" s="73"/>
      <c r="F92" s="73"/>
      <c r="G92" s="52"/>
      <c r="H92" s="52"/>
      <c r="I92" s="52"/>
      <c r="J92" s="52"/>
      <c r="K92" s="52"/>
    </row>
    <row r="93" spans="2:11" ht="15.75" x14ac:dyDescent="0.25">
      <c r="B93" s="52"/>
      <c r="C93" s="52"/>
      <c r="D93" s="52"/>
      <c r="E93" s="73"/>
      <c r="F93" s="73"/>
      <c r="G93" s="52"/>
      <c r="H93" s="52"/>
      <c r="I93" s="52"/>
      <c r="J93" s="52"/>
      <c r="K93" s="52"/>
    </row>
    <row r="94" spans="2:11" x14ac:dyDescent="0.25">
      <c r="E94" s="27"/>
      <c r="F94" s="27"/>
    </row>
  </sheetData>
  <sheetProtection algorithmName="SHA-512" hashValue="Peeip3ysoE3mgKqzTE5OwkdkLltn4Wrc07jbik2EIJHyMKvhSvIdmMswh/C39G1RL8MyRyxDPvt4Jkiq8zW93A==" saltValue="HwDsBuVN8tsmOW9WvOOG3Q==" spinCount="100000" sheet="1" formatCells="0" formatColumns="0" formatRows="0" insertColumns="0" insertRows="0" insertHyperlinks="0" deleteColumns="0" deleteRows="0" sort="0" autoFilter="0" pivotTables="0"/>
  <customSheetViews>
    <customSheetView guid="{C5C9F73C-E20C-4CC6-8D87-3EB0F1F0BD68}" zeroValues="0" fitToPage="1" printArea="1">
      <selection activeCell="B11" sqref="B11:B15"/>
      <pageMargins left="0.35972222222222222" right="0.14027777777777778" top="0.25" bottom="0.27013888888888887" header="0.51180555555555551" footer="0.51180555555555551"/>
      <pageSetup paperSize="9" scale="85" firstPageNumber="0" orientation="landscape" horizontalDpi="300" verticalDpi="300" r:id="rId1"/>
      <headerFooter alignWithMargins="0"/>
    </customSheetView>
  </customSheetViews>
  <mergeCells count="43">
    <mergeCell ref="D6:I6"/>
    <mergeCell ref="D8:I8"/>
    <mergeCell ref="D2:I3"/>
    <mergeCell ref="F10:F11"/>
    <mergeCell ref="E10:E11"/>
    <mergeCell ref="D4:J4"/>
    <mergeCell ref="G46:G47"/>
    <mergeCell ref="K10:K11"/>
    <mergeCell ref="J10:J11"/>
    <mergeCell ref="H10:H11"/>
    <mergeCell ref="I10:I11"/>
    <mergeCell ref="G10:G11"/>
    <mergeCell ref="B45:K45"/>
    <mergeCell ref="B10:B41"/>
    <mergeCell ref="D10:D11"/>
    <mergeCell ref="C10:C11"/>
    <mergeCell ref="B43:K43"/>
    <mergeCell ref="B77:B78"/>
    <mergeCell ref="B73:B74"/>
    <mergeCell ref="C46:C47"/>
    <mergeCell ref="F46:F47"/>
    <mergeCell ref="E46:E47"/>
    <mergeCell ref="B61:B62"/>
    <mergeCell ref="B63:B64"/>
    <mergeCell ref="B69:B70"/>
    <mergeCell ref="B71:B72"/>
    <mergeCell ref="B75:B76"/>
    <mergeCell ref="B84:F84"/>
    <mergeCell ref="J46:J47"/>
    <mergeCell ref="B85:K85"/>
    <mergeCell ref="K46:K47"/>
    <mergeCell ref="B82:F82"/>
    <mergeCell ref="B83:F83"/>
    <mergeCell ref="H46:H47"/>
    <mergeCell ref="I46:I47"/>
    <mergeCell ref="B81:K81"/>
    <mergeCell ref="B67:B68"/>
    <mergeCell ref="B65:B66"/>
    <mergeCell ref="B79:H79"/>
    <mergeCell ref="B58:H58"/>
    <mergeCell ref="B80:J80"/>
    <mergeCell ref="D46:D47"/>
    <mergeCell ref="B59:B60"/>
  </mergeCells>
  <conditionalFormatting sqref="D12:D41">
    <cfRule type="duplicateValues" dxfId="0" priority="1"/>
  </conditionalFormatting>
  <dataValidations count="4">
    <dataValidation type="list" operator="equal" allowBlank="1" showInputMessage="1" showErrorMessage="1" sqref="B47">
      <formula1>$I$88:$I$89</formula1>
    </dataValidation>
    <dataValidation type="list" allowBlank="1" showInputMessage="1" showErrorMessage="1" sqref="E12:E41">
      <formula1>$E$87:$E$94</formula1>
    </dataValidation>
    <dataValidation type="list" allowBlank="1" showInputMessage="1" showErrorMessage="1" sqref="H12:H41">
      <formula1>$F$87:$F$93</formula1>
    </dataValidation>
    <dataValidation type="list" allowBlank="1" showInputMessage="1" showErrorMessage="1" promptTitle="NAME OF PERSON/COMPETITOR" sqref="D59:D78 D48:D57">
      <formula1>$D$12:$D$41</formula1>
    </dataValidation>
  </dataValidations>
  <printOptions horizontalCentered="1"/>
  <pageMargins left="0.78740157480314965" right="0.59055118110236227" top="0.59055118110236227" bottom="0.59055118110236227" header="0" footer="0"/>
  <pageSetup paperSize="9" scale="43" firstPageNumber="0" orientation="portrait" horizontalDpi="300" verticalDpi="300" r:id="rId2"/>
  <headerFooter scaleWithDoc="0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19"/>
  <sheetViews>
    <sheetView showGridLines="0" showZeros="0" topLeftCell="A4" zoomScale="120" zoomScaleNormal="120" workbookViewId="0">
      <selection activeCell="G16" sqref="G16"/>
    </sheetView>
  </sheetViews>
  <sheetFormatPr defaultColWidth="9.140625" defaultRowHeight="15" x14ac:dyDescent="0.25"/>
  <cols>
    <col min="1" max="1" width="5.140625" style="195" customWidth="1"/>
    <col min="2" max="2" width="17.5703125" style="194" customWidth="1"/>
    <col min="3" max="3" width="23.7109375" customWidth="1"/>
    <col min="4" max="4" width="15.7109375" customWidth="1"/>
    <col min="5" max="5" width="23.7109375" style="195" customWidth="1"/>
    <col min="6" max="6" width="15.7109375" style="195" customWidth="1"/>
    <col min="7" max="7" width="23.7109375" style="195" customWidth="1"/>
    <col min="8" max="8" width="15.7109375" style="195" customWidth="1"/>
    <col min="9" max="9" width="9.140625" style="195"/>
    <col min="10" max="10" width="18.42578125" style="195" hidden="1" customWidth="1"/>
    <col min="11" max="11" width="9.140625" style="195" hidden="1" customWidth="1"/>
    <col min="12" max="16384" width="9.140625" style="195"/>
  </cols>
  <sheetData>
    <row r="1" spans="1:10" ht="15" customHeight="1" x14ac:dyDescent="0.25">
      <c r="C1" s="194"/>
      <c r="D1" s="194"/>
    </row>
    <row r="2" spans="1:10" ht="36.75" customHeight="1" x14ac:dyDescent="0.25">
      <c r="B2" s="314" t="s">
        <v>105</v>
      </c>
      <c r="C2" s="314"/>
      <c r="D2" s="314"/>
      <c r="E2" s="314"/>
      <c r="F2" s="314"/>
      <c r="G2" s="314"/>
      <c r="H2" s="314"/>
      <c r="I2" s="108"/>
      <c r="J2" s="107"/>
    </row>
    <row r="3" spans="1:10" ht="46.5" hidden="1" customHeight="1" x14ac:dyDescent="0.25">
      <c r="B3" s="108"/>
      <c r="C3" s="108"/>
      <c r="D3" s="108"/>
      <c r="E3" s="108"/>
      <c r="F3" s="108"/>
      <c r="G3" s="108"/>
      <c r="H3" s="108"/>
      <c r="I3" s="108"/>
      <c r="J3" s="107"/>
    </row>
    <row r="4" spans="1:10" ht="21" x14ac:dyDescent="0.25">
      <c r="B4" s="316" t="s">
        <v>104</v>
      </c>
      <c r="C4" s="316"/>
      <c r="D4" s="316"/>
      <c r="E4" s="316"/>
      <c r="F4" s="316"/>
      <c r="G4" s="316"/>
      <c r="H4" s="316"/>
      <c r="I4" s="109"/>
      <c r="J4" s="109"/>
    </row>
    <row r="5" spans="1:10" ht="21" x14ac:dyDescent="0.25">
      <c r="B5" s="230"/>
      <c r="C5" s="236"/>
      <c r="D5" s="236"/>
      <c r="E5" s="230"/>
      <c r="F5" s="230"/>
      <c r="G5" s="230"/>
      <c r="H5" s="230"/>
      <c r="I5" s="109"/>
      <c r="J5" s="109"/>
    </row>
    <row r="6" spans="1:10" ht="21" x14ac:dyDescent="0.25">
      <c r="A6" s="317" t="s">
        <v>146</v>
      </c>
      <c r="B6" s="318"/>
      <c r="C6" s="318"/>
      <c r="D6" s="318"/>
      <c r="E6" s="318"/>
      <c r="F6" s="318"/>
      <c r="G6" s="318"/>
      <c r="H6" s="319"/>
      <c r="I6" s="109"/>
      <c r="J6" s="109"/>
    </row>
    <row r="7" spans="1:10" s="243" customFormat="1" ht="49.5" customHeight="1" thickBot="1" x14ac:dyDescent="0.3">
      <c r="A7" s="244"/>
      <c r="B7" s="245"/>
      <c r="C7" s="246"/>
      <c r="D7" s="247">
        <v>0</v>
      </c>
      <c r="E7" s="245"/>
      <c r="F7" s="245"/>
      <c r="G7" s="245"/>
      <c r="H7" s="245"/>
    </row>
    <row r="8" spans="1:10" ht="51" customHeight="1" thickBot="1" x14ac:dyDescent="0.3">
      <c r="A8" s="51"/>
      <c r="B8" s="206" t="s">
        <v>3</v>
      </c>
      <c r="C8" s="321">
        <v>0</v>
      </c>
      <c r="D8" s="321"/>
      <c r="E8" s="321"/>
      <c r="F8" s="321"/>
      <c r="G8" s="321"/>
      <c r="H8" s="321"/>
    </row>
    <row r="9" spans="1:10" ht="51" customHeight="1" thickBot="1" x14ac:dyDescent="0.3">
      <c r="A9" s="51"/>
      <c r="B9" s="206" t="s">
        <v>14</v>
      </c>
      <c r="C9" s="322">
        <v>0</v>
      </c>
      <c r="D9" s="322"/>
      <c r="E9" s="322"/>
      <c r="F9" s="322"/>
      <c r="G9" s="322"/>
      <c r="H9" s="322"/>
    </row>
    <row r="10" spans="1:10" ht="15" customHeight="1" thickBot="1" x14ac:dyDescent="0.3">
      <c r="A10" s="51"/>
      <c r="B10" s="312" t="s">
        <v>49</v>
      </c>
      <c r="C10" s="320" t="s">
        <v>158</v>
      </c>
      <c r="D10" s="320"/>
      <c r="E10" s="315" t="s">
        <v>159</v>
      </c>
      <c r="F10" s="315"/>
      <c r="G10" s="315" t="s">
        <v>161</v>
      </c>
      <c r="H10" s="315"/>
      <c r="J10" s="195" t="str">
        <f>forms!B47</f>
        <v>HOTEL ZOO</v>
      </c>
    </row>
    <row r="11" spans="1:10" ht="15" customHeight="1" thickBot="1" x14ac:dyDescent="0.3">
      <c r="A11" s="51"/>
      <c r="B11" s="312"/>
      <c r="C11" s="320"/>
      <c r="D11" s="320"/>
      <c r="E11" s="315"/>
      <c r="F11" s="315"/>
      <c r="G11" s="315"/>
      <c r="H11" s="315"/>
      <c r="J11" s="195">
        <v>20</v>
      </c>
    </row>
    <row r="12" spans="1:10" ht="15" customHeight="1" thickBot="1" x14ac:dyDescent="0.3">
      <c r="A12" s="51"/>
      <c r="B12" s="248">
        <v>44966</v>
      </c>
      <c r="C12" s="261"/>
      <c r="D12" s="259">
        <v>0</v>
      </c>
      <c r="E12" s="249"/>
      <c r="F12" s="250">
        <f>IF(E12&gt;0, J11, 0)</f>
        <v>0</v>
      </c>
      <c r="G12" s="249"/>
      <c r="H12" s="250">
        <f>IF(G12&gt;0, J12, 0)</f>
        <v>0</v>
      </c>
      <c r="J12" s="195">
        <v>16</v>
      </c>
    </row>
    <row r="13" spans="1:10" ht="16.5" thickBot="1" x14ac:dyDescent="0.3">
      <c r="A13" s="51"/>
      <c r="B13" s="248">
        <v>44967</v>
      </c>
      <c r="C13" s="251"/>
      <c r="D13" s="259">
        <f>IF(C13&gt;0, J11, 0)</f>
        <v>0</v>
      </c>
      <c r="E13" s="251"/>
      <c r="F13" s="250">
        <f>IF(E13&gt;0, J11, 0)</f>
        <v>0</v>
      </c>
      <c r="G13" s="251"/>
      <c r="H13" s="250">
        <f>IF(G13&gt;0, J12, 0)</f>
        <v>0</v>
      </c>
    </row>
    <row r="14" spans="1:10" ht="16.5" thickBot="1" x14ac:dyDescent="0.3">
      <c r="A14" s="51"/>
      <c r="B14" s="248">
        <v>44968</v>
      </c>
      <c r="C14" s="261"/>
      <c r="D14" s="260">
        <f ca="1">IF(D14&gt;0,J12,0)</f>
        <v>0</v>
      </c>
      <c r="E14" s="251"/>
      <c r="F14" s="250">
        <f>IF(E14&gt;0, J11, 0)</f>
        <v>0</v>
      </c>
      <c r="G14" s="251"/>
      <c r="H14" s="250">
        <f>IF(G14&gt;0, J12, 0)</f>
        <v>0</v>
      </c>
    </row>
    <row r="15" spans="1:10" ht="16.5" thickBot="1" x14ac:dyDescent="0.3">
      <c r="A15" s="51"/>
      <c r="B15" s="248">
        <v>44969</v>
      </c>
      <c r="C15" s="261"/>
      <c r="D15" s="258">
        <v>0</v>
      </c>
      <c r="E15" s="251"/>
      <c r="F15" s="250">
        <f>IF(E15&gt;0, J11, 0)</f>
        <v>0</v>
      </c>
      <c r="G15" s="251"/>
      <c r="H15" s="250">
        <f>IF(G15&gt;0, J12, 0)</f>
        <v>0</v>
      </c>
    </row>
    <row r="16" spans="1:10" ht="16.5" thickBot="1" x14ac:dyDescent="0.3">
      <c r="A16" s="51"/>
      <c r="B16" s="255"/>
      <c r="C16" s="256"/>
      <c r="D16" s="257">
        <v>0</v>
      </c>
      <c r="E16" s="246"/>
      <c r="F16" s="252"/>
      <c r="G16" s="246"/>
      <c r="H16" s="253"/>
      <c r="I16" s="200"/>
      <c r="J16" s="201"/>
    </row>
    <row r="17" spans="1:10" ht="16.5" customHeight="1" thickBot="1" x14ac:dyDescent="0.3">
      <c r="A17" s="51"/>
      <c r="B17" s="313" t="s">
        <v>48</v>
      </c>
      <c r="C17" s="262" t="s">
        <v>147</v>
      </c>
      <c r="D17" s="263">
        <f>SUM(C12:C15)</f>
        <v>0</v>
      </c>
      <c r="E17" s="240" t="s">
        <v>51</v>
      </c>
      <c r="F17" s="241">
        <f>SUM(E12:E15)</f>
        <v>0</v>
      </c>
      <c r="G17" s="242" t="s">
        <v>151</v>
      </c>
      <c r="H17" s="241">
        <f>SUM(G12:G15)</f>
        <v>0</v>
      </c>
      <c r="I17" s="200"/>
      <c r="J17" s="201"/>
    </row>
    <row r="18" spans="1:10" ht="43.5" customHeight="1" thickBot="1" x14ac:dyDescent="0.3">
      <c r="A18" s="51"/>
      <c r="B18" s="313"/>
      <c r="C18" s="238" t="s">
        <v>148</v>
      </c>
      <c r="D18" s="264">
        <f>SUM(C12:C15)*J11</f>
        <v>0</v>
      </c>
      <c r="E18" s="254" t="s">
        <v>150</v>
      </c>
      <c r="F18" s="239">
        <f>SUM(E12:E15)*J11</f>
        <v>0</v>
      </c>
      <c r="G18" s="254" t="s">
        <v>149</v>
      </c>
      <c r="H18" s="239">
        <f>SUM(G12:G15)*J12</f>
        <v>0</v>
      </c>
      <c r="I18" s="200"/>
      <c r="J18" s="201"/>
    </row>
    <row r="19" spans="1:10" x14ac:dyDescent="0.25">
      <c r="B19" s="196"/>
      <c r="E19" s="197"/>
      <c r="F19" s="198"/>
      <c r="G19" s="197"/>
      <c r="H19" s="199"/>
      <c r="I19" s="200"/>
      <c r="J19" s="201"/>
    </row>
  </sheetData>
  <sheetProtection algorithmName="SHA-512" hashValue="Cz1COAB/fFWde+XWrTRTUGALF4qxwxVlXTtpBMQM6bpuSY184Mc089heJNm1a75s+YN/5L2mEKelRcOAmLodXg==" saltValue="UstVbbcVEIPuIjC56AYANA==" spinCount="100000" sheet="1" formatCells="0" formatColumns="0" formatRows="0" insertColumns="0" insertRows="0" insertHyperlinks="0" deleteColumns="0" deleteRows="0" sort="0" autoFilter="0" pivotTables="0"/>
  <mergeCells count="10">
    <mergeCell ref="B10:B11"/>
    <mergeCell ref="B17:B18"/>
    <mergeCell ref="B2:H2"/>
    <mergeCell ref="E10:F11"/>
    <mergeCell ref="G10:H11"/>
    <mergeCell ref="B4:H4"/>
    <mergeCell ref="A6:H6"/>
    <mergeCell ref="C10:D11"/>
    <mergeCell ref="C8:H8"/>
    <mergeCell ref="C9:H9"/>
  </mergeCells>
  <printOptions horizontalCentered="1"/>
  <pageMargins left="0.78740157480314965" right="0.59055118110236227" top="0.59055118110236227" bottom="0.59055118110236227" header="0.31496062992125984" footer="0.31496062992125984"/>
  <pageSetup paperSize="9" scale="6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/>
  </sheetPr>
  <dimension ref="A1:IV68"/>
  <sheetViews>
    <sheetView showGridLines="0" showZeros="0" tabSelected="1" topLeftCell="A34" zoomScaleNormal="85" zoomScaleSheetLayoutView="115" workbookViewId="0">
      <selection activeCell="B57" sqref="B57:C58"/>
    </sheetView>
  </sheetViews>
  <sheetFormatPr defaultColWidth="9.140625" defaultRowHeight="15.75" x14ac:dyDescent="0.25"/>
  <cols>
    <col min="1" max="1" width="5.140625" style="50" customWidth="1"/>
    <col min="2" max="2" width="30" style="52" customWidth="1"/>
    <col min="3" max="3" width="14.28515625" style="52" customWidth="1"/>
    <col min="4" max="4" width="13.42578125" style="52" customWidth="1"/>
    <col min="5" max="5" width="11" style="52" customWidth="1"/>
    <col min="6" max="7" width="13.7109375" style="52" customWidth="1"/>
    <col min="8" max="8" width="12" style="52" customWidth="1"/>
    <col min="9" max="9" width="13.28515625" style="52" customWidth="1"/>
    <col min="10" max="10" width="7.42578125" style="52" customWidth="1"/>
    <col min="11" max="14" width="9.140625" style="52"/>
    <col min="15" max="15" width="3.140625" style="52" customWidth="1"/>
    <col min="16" max="16" width="3" style="52" customWidth="1"/>
    <col min="17" max="16384" width="9.140625" style="52"/>
  </cols>
  <sheetData>
    <row r="1" spans="1:256" ht="15" customHeight="1" x14ac:dyDescent="0.25">
      <c r="A1" s="345" t="s">
        <v>125</v>
      </c>
      <c r="B1" s="346"/>
      <c r="C1" s="346"/>
      <c r="D1" s="346"/>
      <c r="E1" s="346"/>
      <c r="F1" s="346"/>
      <c r="G1" s="346"/>
      <c r="H1" s="346"/>
      <c r="I1" s="346"/>
      <c r="J1" s="347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</row>
    <row r="2" spans="1:256" ht="11.25" customHeight="1" thickBot="1" x14ac:dyDescent="0.3">
      <c r="A2" s="348"/>
      <c r="B2" s="349"/>
      <c r="C2" s="349"/>
      <c r="D2" s="349"/>
      <c r="E2" s="349"/>
      <c r="F2" s="349"/>
      <c r="G2" s="349"/>
      <c r="H2" s="349"/>
      <c r="I2" s="349"/>
      <c r="J2" s="350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  <c r="GM2" s="51"/>
      <c r="GN2" s="51"/>
      <c r="GO2" s="51"/>
      <c r="GP2" s="51"/>
      <c r="GQ2" s="51"/>
      <c r="GR2" s="51"/>
      <c r="GS2" s="51"/>
      <c r="GT2" s="51"/>
      <c r="GU2" s="51"/>
      <c r="GV2" s="51"/>
      <c r="GW2" s="51"/>
      <c r="GX2" s="51"/>
      <c r="GY2" s="51"/>
      <c r="GZ2" s="51"/>
      <c r="HA2" s="51"/>
      <c r="HB2" s="51"/>
      <c r="HC2" s="51"/>
      <c r="HD2" s="51"/>
      <c r="HE2" s="51"/>
      <c r="HF2" s="51"/>
      <c r="HG2" s="51"/>
      <c r="HH2" s="51"/>
      <c r="HI2" s="51"/>
      <c r="HJ2" s="51"/>
      <c r="HK2" s="51"/>
      <c r="HL2" s="51"/>
      <c r="HM2" s="51"/>
      <c r="HN2" s="51"/>
      <c r="HO2" s="51"/>
      <c r="HP2" s="51"/>
      <c r="HQ2" s="51"/>
      <c r="HR2" s="51"/>
      <c r="HS2" s="51"/>
      <c r="HT2" s="51"/>
      <c r="HU2" s="51"/>
      <c r="HV2" s="51"/>
      <c r="HW2" s="51"/>
      <c r="HX2" s="51"/>
      <c r="HY2" s="51"/>
      <c r="HZ2" s="51"/>
      <c r="IA2" s="51"/>
      <c r="IB2" s="51"/>
      <c r="IC2" s="51"/>
      <c r="ID2" s="51"/>
      <c r="IE2" s="51"/>
      <c r="IF2" s="51"/>
      <c r="IG2" s="51"/>
      <c r="IH2" s="51"/>
      <c r="II2" s="51"/>
      <c r="IJ2" s="51"/>
      <c r="IK2" s="51"/>
      <c r="IL2" s="51"/>
      <c r="IM2" s="51"/>
      <c r="IN2" s="51"/>
      <c r="IO2" s="51"/>
      <c r="IP2" s="51"/>
      <c r="IQ2" s="51"/>
      <c r="IR2" s="51"/>
      <c r="IS2" s="51"/>
      <c r="IT2" s="51"/>
      <c r="IU2" s="51"/>
      <c r="IV2" s="51"/>
    </row>
    <row r="3" spans="1:256" ht="14.1" customHeight="1" x14ac:dyDescent="0.25">
      <c r="A3" s="351" t="s">
        <v>41</v>
      </c>
      <c r="B3" s="352"/>
      <c r="C3" s="167"/>
      <c r="D3" s="167"/>
      <c r="E3" s="168"/>
      <c r="F3" s="169" t="s">
        <v>29</v>
      </c>
      <c r="G3" s="170" t="s">
        <v>53</v>
      </c>
      <c r="H3" s="171"/>
      <c r="I3" s="171"/>
      <c r="J3" s="172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  <c r="HW3" s="51"/>
      <c r="HX3" s="51"/>
      <c r="HY3" s="51"/>
      <c r="HZ3" s="51"/>
      <c r="IA3" s="51"/>
      <c r="IB3" s="51"/>
      <c r="IC3" s="51"/>
      <c r="ID3" s="51"/>
      <c r="IE3" s="51"/>
      <c r="IF3" s="51"/>
      <c r="IG3" s="51"/>
      <c r="IH3" s="51"/>
      <c r="II3" s="51"/>
      <c r="IJ3" s="51"/>
      <c r="IK3" s="51"/>
      <c r="IL3" s="51"/>
      <c r="IM3" s="51"/>
      <c r="IN3" s="51"/>
      <c r="IO3" s="51"/>
      <c r="IP3" s="51"/>
      <c r="IQ3" s="51"/>
      <c r="IR3" s="51"/>
      <c r="IS3" s="51"/>
      <c r="IT3" s="51"/>
      <c r="IU3" s="51"/>
      <c r="IV3" s="51"/>
    </row>
    <row r="4" spans="1:256" x14ac:dyDescent="0.25">
      <c r="A4" s="353" t="s">
        <v>42</v>
      </c>
      <c r="B4" s="354"/>
      <c r="C4" s="120"/>
      <c r="D4" s="120"/>
      <c r="E4" s="121"/>
      <c r="F4" s="124"/>
      <c r="G4" s="359" t="s">
        <v>54</v>
      </c>
      <c r="H4" s="359"/>
      <c r="I4" s="359"/>
      <c r="J4" s="173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  <c r="IU4" s="51"/>
      <c r="IV4" s="51"/>
    </row>
    <row r="5" spans="1:256" ht="15" customHeight="1" x14ac:dyDescent="0.25">
      <c r="A5" s="353" t="s">
        <v>30</v>
      </c>
      <c r="B5" s="354"/>
      <c r="C5" s="120"/>
      <c r="D5" s="120"/>
      <c r="E5" s="121"/>
      <c r="F5" s="124"/>
      <c r="G5" s="124" t="s">
        <v>31</v>
      </c>
      <c r="H5" s="124"/>
      <c r="I5" s="125"/>
      <c r="J5" s="174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</row>
    <row r="6" spans="1:256" s="53" customFormat="1" x14ac:dyDescent="0.25">
      <c r="A6" s="357" t="s">
        <v>57</v>
      </c>
      <c r="B6" s="358"/>
      <c r="C6" s="126"/>
      <c r="D6" s="126"/>
      <c r="E6" s="127"/>
      <c r="F6" s="124" t="s">
        <v>34</v>
      </c>
      <c r="G6" s="123" t="s">
        <v>55</v>
      </c>
      <c r="H6" s="128"/>
      <c r="I6" s="122"/>
      <c r="J6" s="175"/>
    </row>
    <row r="7" spans="1:256" ht="15" customHeight="1" x14ac:dyDescent="0.25">
      <c r="A7" s="357" t="s">
        <v>45</v>
      </c>
      <c r="B7" s="358"/>
      <c r="C7" s="126"/>
      <c r="D7" s="126"/>
      <c r="E7" s="121"/>
      <c r="F7" s="122" t="s">
        <v>47</v>
      </c>
      <c r="G7" s="123" t="s">
        <v>56</v>
      </c>
      <c r="H7" s="124"/>
      <c r="I7" s="124"/>
      <c r="J7" s="176"/>
      <c r="K7" s="51"/>
    </row>
    <row r="8" spans="1:256" x14ac:dyDescent="0.25">
      <c r="A8" s="355" t="s">
        <v>52</v>
      </c>
      <c r="B8" s="356"/>
      <c r="C8" s="120"/>
      <c r="D8" s="120"/>
      <c r="E8" s="121"/>
      <c r="F8" s="129" t="s">
        <v>35</v>
      </c>
      <c r="G8" s="130"/>
      <c r="H8" s="130"/>
      <c r="I8" s="130"/>
      <c r="J8" s="177"/>
      <c r="K8" s="51"/>
    </row>
    <row r="9" spans="1:256" ht="16.5" thickBot="1" x14ac:dyDescent="0.3">
      <c r="A9" s="335"/>
      <c r="B9" s="336"/>
      <c r="C9" s="178"/>
      <c r="D9" s="178"/>
      <c r="E9" s="179"/>
      <c r="F9" s="360" t="s">
        <v>118</v>
      </c>
      <c r="G9" s="360"/>
      <c r="H9" s="360"/>
      <c r="I9" s="360"/>
      <c r="J9" s="361"/>
      <c r="K9" s="51"/>
    </row>
    <row r="10" spans="1:256" x14ac:dyDescent="0.25">
      <c r="C10" s="47"/>
      <c r="D10" s="47"/>
      <c r="E10" s="49"/>
      <c r="F10" s="55"/>
      <c r="G10" s="47"/>
      <c r="H10" s="47"/>
      <c r="I10" s="47"/>
      <c r="J10" s="47"/>
      <c r="K10" s="51"/>
    </row>
    <row r="11" spans="1:256" ht="23.25" x14ac:dyDescent="0.35">
      <c r="A11" s="362" t="s">
        <v>105</v>
      </c>
      <c r="B11" s="362"/>
      <c r="C11" s="362"/>
      <c r="D11" s="362"/>
      <c r="E11" s="362"/>
      <c r="F11" s="362"/>
      <c r="G11" s="362"/>
      <c r="H11" s="362"/>
      <c r="I11" s="362"/>
      <c r="J11" s="362"/>
      <c r="K11" s="51"/>
    </row>
    <row r="12" spans="1:256" ht="26.1" customHeight="1" x14ac:dyDescent="0.25">
      <c r="A12" s="363" t="s">
        <v>106</v>
      </c>
      <c r="B12" s="363"/>
      <c r="C12" s="363"/>
      <c r="D12" s="363"/>
      <c r="E12" s="363"/>
      <c r="F12" s="363"/>
      <c r="G12" s="363"/>
      <c r="H12" s="363"/>
      <c r="I12" s="363"/>
      <c r="J12" s="363"/>
      <c r="K12" s="56"/>
    </row>
    <row r="13" spans="1:256" ht="12.75" customHeight="1" thickBot="1" x14ac:dyDescent="0.3">
      <c r="B13" s="57"/>
      <c r="C13" s="57"/>
      <c r="D13" s="57"/>
      <c r="E13" s="57"/>
      <c r="F13" s="57"/>
      <c r="G13" s="57"/>
      <c r="H13" s="57"/>
      <c r="I13" s="57"/>
      <c r="J13" s="57"/>
    </row>
    <row r="14" spans="1:256" ht="29.25" customHeight="1" thickBot="1" x14ac:dyDescent="0.3">
      <c r="A14" s="379" t="s">
        <v>50</v>
      </c>
      <c r="B14" s="379"/>
      <c r="C14" s="366"/>
      <c r="D14" s="366"/>
      <c r="E14" s="58"/>
      <c r="F14" s="180" t="s">
        <v>32</v>
      </c>
      <c r="G14" s="369"/>
      <c r="H14" s="369"/>
      <c r="I14" s="369"/>
      <c r="J14" s="369"/>
    </row>
    <row r="15" spans="1:256" ht="16.5" thickBot="1" x14ac:dyDescent="0.3">
      <c r="B15" s="47"/>
      <c r="C15" s="59"/>
      <c r="D15" s="59"/>
      <c r="E15" s="47"/>
      <c r="F15" s="60"/>
      <c r="G15" s="61"/>
      <c r="H15" s="61"/>
      <c r="I15" s="61"/>
    </row>
    <row r="16" spans="1:256" ht="24.75" customHeight="1" thickBot="1" x14ac:dyDescent="0.3">
      <c r="A16" s="344" t="s">
        <v>33</v>
      </c>
      <c r="B16" s="344"/>
      <c r="C16" s="368">
        <f>forms!D8</f>
        <v>0</v>
      </c>
      <c r="D16" s="368"/>
      <c r="E16" s="368"/>
      <c r="F16" s="368"/>
      <c r="G16" s="368"/>
      <c r="H16" s="368"/>
      <c r="I16" s="368"/>
      <c r="J16" s="368"/>
    </row>
    <row r="17" spans="1:10" ht="23.25" customHeight="1" x14ac:dyDescent="0.25">
      <c r="A17" s="332" t="s">
        <v>3</v>
      </c>
      <c r="B17" s="333"/>
      <c r="C17" s="370"/>
      <c r="D17" s="371"/>
      <c r="E17" s="371"/>
      <c r="F17" s="371"/>
      <c r="G17" s="371"/>
      <c r="H17" s="371"/>
      <c r="I17" s="371"/>
      <c r="J17" s="372"/>
    </row>
    <row r="18" spans="1:10" ht="23.25" customHeight="1" x14ac:dyDescent="0.25">
      <c r="A18" s="332"/>
      <c r="B18" s="333"/>
      <c r="C18" s="373"/>
      <c r="D18" s="374"/>
      <c r="E18" s="374"/>
      <c r="F18" s="374"/>
      <c r="G18" s="374"/>
      <c r="H18" s="374"/>
      <c r="I18" s="374"/>
      <c r="J18" s="375"/>
    </row>
    <row r="19" spans="1:10" ht="23.25" customHeight="1" thickBot="1" x14ac:dyDescent="0.3">
      <c r="A19" s="181"/>
      <c r="B19" s="182"/>
      <c r="C19" s="376"/>
      <c r="D19" s="377"/>
      <c r="E19" s="377"/>
      <c r="F19" s="377"/>
      <c r="G19" s="377"/>
      <c r="H19" s="377"/>
      <c r="I19" s="377"/>
      <c r="J19" s="378"/>
    </row>
    <row r="20" spans="1:10" ht="20.25" customHeight="1" thickBot="1" x14ac:dyDescent="0.3">
      <c r="A20" s="334" t="s">
        <v>61</v>
      </c>
      <c r="B20" s="365" t="s">
        <v>13</v>
      </c>
      <c r="C20" s="365"/>
      <c r="D20" s="365"/>
      <c r="E20" s="365"/>
      <c r="F20" s="365"/>
      <c r="G20" s="365"/>
      <c r="H20" s="365"/>
      <c r="I20" s="365"/>
      <c r="J20" s="365"/>
    </row>
    <row r="21" spans="1:10" ht="18" customHeight="1" thickBot="1" x14ac:dyDescent="0.3">
      <c r="A21" s="334"/>
      <c r="B21" s="183" t="s">
        <v>14</v>
      </c>
      <c r="C21" s="315" t="s">
        <v>5</v>
      </c>
      <c r="D21" s="315" t="s">
        <v>9</v>
      </c>
      <c r="E21" s="315" t="s">
        <v>43</v>
      </c>
      <c r="F21" s="315" t="s">
        <v>44</v>
      </c>
      <c r="G21" s="315" t="s">
        <v>17</v>
      </c>
      <c r="H21" s="315" t="s">
        <v>46</v>
      </c>
      <c r="I21" s="367" t="s">
        <v>21</v>
      </c>
      <c r="J21" s="367"/>
    </row>
    <row r="22" spans="1:10" ht="20.25" customHeight="1" thickBot="1" x14ac:dyDescent="0.3">
      <c r="A22" s="334"/>
      <c r="B22" s="184" t="str">
        <f>+forms!B47</f>
        <v>HOTEL ZOO</v>
      </c>
      <c r="C22" s="315"/>
      <c r="D22" s="315"/>
      <c r="E22" s="315"/>
      <c r="F22" s="315"/>
      <c r="G22" s="315"/>
      <c r="H22" s="315"/>
      <c r="I22" s="367"/>
      <c r="J22" s="367"/>
    </row>
    <row r="23" spans="1:10" ht="15.95" customHeight="1" thickBot="1" x14ac:dyDescent="0.3">
      <c r="A23" s="183">
        <v>1</v>
      </c>
      <c r="B23" s="185" t="s">
        <v>74</v>
      </c>
      <c r="C23" s="186">
        <f>+forms!E48</f>
        <v>0</v>
      </c>
      <c r="D23" s="186">
        <f>+forms!F48</f>
        <v>0</v>
      </c>
      <c r="E23" s="187">
        <f>+forms!H48</f>
        <v>1</v>
      </c>
      <c r="F23" s="187">
        <f>+forms!H48</f>
        <v>1</v>
      </c>
      <c r="G23" s="188">
        <f>+forms!I48</f>
        <v>0</v>
      </c>
      <c r="H23" s="193">
        <f>+forms!J48</f>
        <v>145</v>
      </c>
      <c r="I23" s="323">
        <f>H23*G23*F23</f>
        <v>0</v>
      </c>
      <c r="J23" s="323"/>
    </row>
    <row r="24" spans="1:10" ht="15.95" customHeight="1" thickBot="1" x14ac:dyDescent="0.3">
      <c r="A24" s="183">
        <v>2</v>
      </c>
      <c r="B24" s="185" t="s">
        <v>75</v>
      </c>
      <c r="C24" s="186">
        <f>+forms!E49</f>
        <v>0</v>
      </c>
      <c r="D24" s="186">
        <f>+forms!F49</f>
        <v>0</v>
      </c>
      <c r="E24" s="187">
        <f>+forms!H49</f>
        <v>1</v>
      </c>
      <c r="F24" s="187">
        <f>+forms!H49</f>
        <v>1</v>
      </c>
      <c r="G24" s="188">
        <f>+forms!I49</f>
        <v>0</v>
      </c>
      <c r="H24" s="193">
        <f>+forms!J49</f>
        <v>145</v>
      </c>
      <c r="I24" s="323">
        <f t="shared" ref="I24:I52" si="0">H24*G24*F24</f>
        <v>0</v>
      </c>
      <c r="J24" s="323"/>
    </row>
    <row r="25" spans="1:10" ht="15.95" customHeight="1" thickBot="1" x14ac:dyDescent="0.3">
      <c r="A25" s="183">
        <v>3</v>
      </c>
      <c r="B25" s="185" t="s">
        <v>76</v>
      </c>
      <c r="C25" s="186">
        <f>+forms!E50</f>
        <v>0</v>
      </c>
      <c r="D25" s="186">
        <f>+forms!F50</f>
        <v>0</v>
      </c>
      <c r="E25" s="187">
        <f>+forms!H50</f>
        <v>1</v>
      </c>
      <c r="F25" s="187">
        <f>+forms!H50</f>
        <v>1</v>
      </c>
      <c r="G25" s="188">
        <f>+forms!I50</f>
        <v>0</v>
      </c>
      <c r="H25" s="193">
        <f>+forms!J50</f>
        <v>145</v>
      </c>
      <c r="I25" s="323">
        <f t="shared" si="0"/>
        <v>0</v>
      </c>
      <c r="J25" s="323"/>
    </row>
    <row r="26" spans="1:10" ht="15.95" customHeight="1" thickBot="1" x14ac:dyDescent="0.3">
      <c r="A26" s="183">
        <v>4</v>
      </c>
      <c r="B26" s="185" t="s">
        <v>77</v>
      </c>
      <c r="C26" s="186">
        <f>+forms!E51</f>
        <v>0</v>
      </c>
      <c r="D26" s="186">
        <f>+forms!F51</f>
        <v>0</v>
      </c>
      <c r="E26" s="187">
        <f>+forms!H51</f>
        <v>1</v>
      </c>
      <c r="F26" s="187">
        <f>+forms!H51</f>
        <v>1</v>
      </c>
      <c r="G26" s="188">
        <f>+forms!I51</f>
        <v>0</v>
      </c>
      <c r="H26" s="193">
        <f>+forms!J51</f>
        <v>145</v>
      </c>
      <c r="I26" s="323">
        <f t="shared" si="0"/>
        <v>0</v>
      </c>
      <c r="J26" s="323"/>
    </row>
    <row r="27" spans="1:10" ht="15.95" customHeight="1" thickBot="1" x14ac:dyDescent="0.3">
      <c r="A27" s="183">
        <v>5</v>
      </c>
      <c r="B27" s="185" t="s">
        <v>78</v>
      </c>
      <c r="C27" s="186">
        <f>+forms!E52</f>
        <v>0</v>
      </c>
      <c r="D27" s="186">
        <f>+forms!F52</f>
        <v>0</v>
      </c>
      <c r="E27" s="187">
        <f>+forms!H52</f>
        <v>1</v>
      </c>
      <c r="F27" s="187">
        <f>+forms!H52</f>
        <v>1</v>
      </c>
      <c r="G27" s="188">
        <f>+forms!I52</f>
        <v>0</v>
      </c>
      <c r="H27" s="193">
        <f>+forms!J53</f>
        <v>145</v>
      </c>
      <c r="I27" s="323">
        <f t="shared" si="0"/>
        <v>0</v>
      </c>
      <c r="J27" s="323"/>
    </row>
    <row r="28" spans="1:10" ht="15.95" customHeight="1" thickBot="1" x14ac:dyDescent="0.3">
      <c r="A28" s="183">
        <v>6</v>
      </c>
      <c r="B28" s="185" t="s">
        <v>79</v>
      </c>
      <c r="C28" s="186">
        <f>+forms!E53</f>
        <v>0</v>
      </c>
      <c r="D28" s="186">
        <f>+forms!F53</f>
        <v>0</v>
      </c>
      <c r="E28" s="187">
        <f>+forms!H53</f>
        <v>1</v>
      </c>
      <c r="F28" s="187">
        <f>+forms!H53</f>
        <v>1</v>
      </c>
      <c r="G28" s="188">
        <f>+forms!I53</f>
        <v>0</v>
      </c>
      <c r="H28" s="193">
        <f>+forms!J54</f>
        <v>145</v>
      </c>
      <c r="I28" s="323">
        <f t="shared" si="0"/>
        <v>0</v>
      </c>
      <c r="J28" s="323"/>
    </row>
    <row r="29" spans="1:10" ht="15.95" customHeight="1" thickBot="1" x14ac:dyDescent="0.3">
      <c r="A29" s="183">
        <v>7</v>
      </c>
      <c r="B29" s="185" t="s">
        <v>80</v>
      </c>
      <c r="C29" s="186">
        <f>+forms!E54</f>
        <v>0</v>
      </c>
      <c r="D29" s="186">
        <f>+forms!F54</f>
        <v>0</v>
      </c>
      <c r="E29" s="187">
        <f>+forms!H54</f>
        <v>1</v>
      </c>
      <c r="F29" s="187">
        <f>+forms!H54</f>
        <v>1</v>
      </c>
      <c r="G29" s="188">
        <f>+forms!I54</f>
        <v>0</v>
      </c>
      <c r="H29" s="193">
        <f>+forms!J55</f>
        <v>145</v>
      </c>
      <c r="I29" s="323">
        <f t="shared" ref="I29:I30" si="1">H29*G29*F29</f>
        <v>0</v>
      </c>
      <c r="J29" s="323"/>
    </row>
    <row r="30" spans="1:10" ht="15.95" customHeight="1" thickBot="1" x14ac:dyDescent="0.3">
      <c r="A30" s="183">
        <v>8</v>
      </c>
      <c r="B30" s="185" t="s">
        <v>81</v>
      </c>
      <c r="C30" s="186">
        <f>+forms!E55</f>
        <v>0</v>
      </c>
      <c r="D30" s="186">
        <f>+forms!F55</f>
        <v>0</v>
      </c>
      <c r="E30" s="187">
        <f>+forms!H55</f>
        <v>1</v>
      </c>
      <c r="F30" s="187">
        <f>+forms!H55</f>
        <v>1</v>
      </c>
      <c r="G30" s="188">
        <f>+forms!I55</f>
        <v>0</v>
      </c>
      <c r="H30" s="193">
        <f>+forms!J56</f>
        <v>145</v>
      </c>
      <c r="I30" s="323">
        <f t="shared" si="1"/>
        <v>0</v>
      </c>
      <c r="J30" s="323"/>
    </row>
    <row r="31" spans="1:10" ht="15.95" customHeight="1" thickBot="1" x14ac:dyDescent="0.3">
      <c r="A31" s="183">
        <v>9</v>
      </c>
      <c r="B31" s="185" t="s">
        <v>82</v>
      </c>
      <c r="C31" s="186">
        <f>+forms!E56</f>
        <v>0</v>
      </c>
      <c r="D31" s="186">
        <f>+forms!F56</f>
        <v>0</v>
      </c>
      <c r="E31" s="187">
        <f>+forms!H56</f>
        <v>1</v>
      </c>
      <c r="F31" s="187">
        <f>+forms!H56</f>
        <v>1</v>
      </c>
      <c r="G31" s="188">
        <f>+forms!I56</f>
        <v>0</v>
      </c>
      <c r="H31" s="193">
        <f>+forms!J57</f>
        <v>145</v>
      </c>
      <c r="I31" s="323">
        <f t="shared" si="0"/>
        <v>0</v>
      </c>
      <c r="J31" s="323"/>
    </row>
    <row r="32" spans="1:10" ht="15.95" customHeight="1" thickBot="1" x14ac:dyDescent="0.3">
      <c r="A32" s="183">
        <v>10</v>
      </c>
      <c r="B32" s="185" t="s">
        <v>83</v>
      </c>
      <c r="C32" s="186">
        <f>+forms!E57</f>
        <v>0</v>
      </c>
      <c r="D32" s="186">
        <f>+forms!F57</f>
        <v>0</v>
      </c>
      <c r="E32" s="187">
        <f>+forms!H57</f>
        <v>1</v>
      </c>
      <c r="F32" s="187">
        <f>+forms!H57</f>
        <v>1</v>
      </c>
      <c r="G32" s="188">
        <f>+forms!I57</f>
        <v>0</v>
      </c>
      <c r="H32" s="193">
        <f>+forms!J57</f>
        <v>145</v>
      </c>
      <c r="I32" s="323">
        <f t="shared" si="0"/>
        <v>0</v>
      </c>
      <c r="J32" s="323"/>
    </row>
    <row r="33" spans="1:10" ht="16.5" customHeight="1" thickBot="1" x14ac:dyDescent="0.3">
      <c r="A33" s="183" t="s">
        <v>84</v>
      </c>
      <c r="B33" s="185" t="s">
        <v>64</v>
      </c>
      <c r="C33" s="186">
        <f>+forms!E59</f>
        <v>0</v>
      </c>
      <c r="D33" s="186">
        <f>+forms!F59</f>
        <v>0</v>
      </c>
      <c r="E33" s="187">
        <f>+forms!H59</f>
        <v>1</v>
      </c>
      <c r="F33" s="187">
        <f>+forms!H59</f>
        <v>1</v>
      </c>
      <c r="G33" s="188">
        <f>+forms!I59</f>
        <v>0</v>
      </c>
      <c r="H33" s="193">
        <f>+forms!J59</f>
        <v>125</v>
      </c>
      <c r="I33" s="323">
        <f t="shared" si="0"/>
        <v>0</v>
      </c>
      <c r="J33" s="323"/>
    </row>
    <row r="34" spans="1:10" ht="15.95" customHeight="1" thickBot="1" x14ac:dyDescent="0.3">
      <c r="A34" s="189" t="s">
        <v>112</v>
      </c>
      <c r="B34" s="185" t="s">
        <v>64</v>
      </c>
      <c r="C34" s="186">
        <f>+forms!E60</f>
        <v>0</v>
      </c>
      <c r="D34" s="186">
        <f>+forms!F60</f>
        <v>0</v>
      </c>
      <c r="E34" s="187">
        <f>+forms!H60</f>
        <v>1</v>
      </c>
      <c r="F34" s="187">
        <f>+forms!H60</f>
        <v>1</v>
      </c>
      <c r="G34" s="188">
        <f>+forms!I60</f>
        <v>0</v>
      </c>
      <c r="H34" s="193">
        <f>+forms!J60</f>
        <v>125</v>
      </c>
      <c r="I34" s="323">
        <f t="shared" si="0"/>
        <v>0</v>
      </c>
      <c r="J34" s="323"/>
    </row>
    <row r="35" spans="1:10" ht="15.95" customHeight="1" thickBot="1" x14ac:dyDescent="0.3">
      <c r="A35" s="183" t="s">
        <v>85</v>
      </c>
      <c r="B35" s="185" t="s">
        <v>65</v>
      </c>
      <c r="C35" s="186">
        <f>+forms!E61</f>
        <v>0</v>
      </c>
      <c r="D35" s="186">
        <f>+forms!F61</f>
        <v>0</v>
      </c>
      <c r="E35" s="187">
        <f>+forms!H61</f>
        <v>1</v>
      </c>
      <c r="F35" s="187">
        <f>+forms!H61</f>
        <v>1</v>
      </c>
      <c r="G35" s="188">
        <f>+forms!I61</f>
        <v>0</v>
      </c>
      <c r="H35" s="193">
        <f>+forms!J61</f>
        <v>125</v>
      </c>
      <c r="I35" s="323">
        <f t="shared" ref="I35:I36" si="2">H35*G35*F35</f>
        <v>0</v>
      </c>
      <c r="J35" s="323"/>
    </row>
    <row r="36" spans="1:10" ht="15.95" customHeight="1" thickBot="1" x14ac:dyDescent="0.3">
      <c r="A36" s="183" t="s">
        <v>86</v>
      </c>
      <c r="B36" s="185" t="s">
        <v>65</v>
      </c>
      <c r="C36" s="186">
        <f>+forms!E62</f>
        <v>0</v>
      </c>
      <c r="D36" s="186">
        <f>+forms!F62</f>
        <v>0</v>
      </c>
      <c r="E36" s="187">
        <f>+forms!H62</f>
        <v>1</v>
      </c>
      <c r="F36" s="187">
        <f>+forms!H62</f>
        <v>1</v>
      </c>
      <c r="G36" s="188">
        <f>+forms!I62</f>
        <v>0</v>
      </c>
      <c r="H36" s="193">
        <f>+forms!J62</f>
        <v>125</v>
      </c>
      <c r="I36" s="323">
        <f t="shared" si="2"/>
        <v>0</v>
      </c>
      <c r="J36" s="323"/>
    </row>
    <row r="37" spans="1:10" ht="15.95" customHeight="1" thickBot="1" x14ac:dyDescent="0.3">
      <c r="A37" s="183" t="s">
        <v>87</v>
      </c>
      <c r="B37" s="185" t="s">
        <v>66</v>
      </c>
      <c r="C37" s="186">
        <f>+forms!E63</f>
        <v>0</v>
      </c>
      <c r="D37" s="186">
        <f>+forms!F63</f>
        <v>0</v>
      </c>
      <c r="E37" s="187">
        <f>+forms!H63</f>
        <v>1</v>
      </c>
      <c r="F37" s="187">
        <f>+forms!H63</f>
        <v>1</v>
      </c>
      <c r="G37" s="188">
        <f>+forms!I63</f>
        <v>0</v>
      </c>
      <c r="H37" s="193">
        <f>+forms!J63</f>
        <v>125</v>
      </c>
      <c r="I37" s="323">
        <f t="shared" si="0"/>
        <v>0</v>
      </c>
      <c r="J37" s="323"/>
    </row>
    <row r="38" spans="1:10" ht="15.95" customHeight="1" thickBot="1" x14ac:dyDescent="0.3">
      <c r="A38" s="183" t="s">
        <v>88</v>
      </c>
      <c r="B38" s="185" t="s">
        <v>66</v>
      </c>
      <c r="C38" s="186">
        <f>+forms!E64</f>
        <v>0</v>
      </c>
      <c r="D38" s="186">
        <f>+forms!F64</f>
        <v>0</v>
      </c>
      <c r="E38" s="187">
        <f>+forms!H64</f>
        <v>1</v>
      </c>
      <c r="F38" s="187">
        <f>+forms!H64</f>
        <v>1</v>
      </c>
      <c r="G38" s="188">
        <f>+forms!I64</f>
        <v>0</v>
      </c>
      <c r="H38" s="193">
        <f>+forms!J64</f>
        <v>125</v>
      </c>
      <c r="I38" s="323">
        <f t="shared" ref="I38:I47" si="3">H38*G38*F38</f>
        <v>0</v>
      </c>
      <c r="J38" s="323"/>
    </row>
    <row r="39" spans="1:10" ht="15.95" customHeight="1" thickBot="1" x14ac:dyDescent="0.3">
      <c r="A39" s="183" t="s">
        <v>89</v>
      </c>
      <c r="B39" s="185" t="s">
        <v>67</v>
      </c>
      <c r="C39" s="186">
        <f>+forms!E65</f>
        <v>0</v>
      </c>
      <c r="D39" s="186">
        <f>+forms!F65</f>
        <v>0</v>
      </c>
      <c r="E39" s="187">
        <f>+forms!H65</f>
        <v>1</v>
      </c>
      <c r="F39" s="187">
        <f>+forms!H65</f>
        <v>1</v>
      </c>
      <c r="G39" s="188">
        <f>+forms!I65</f>
        <v>0</v>
      </c>
      <c r="H39" s="193">
        <f>+forms!J65</f>
        <v>125</v>
      </c>
      <c r="I39" s="323">
        <f t="shared" si="3"/>
        <v>0</v>
      </c>
      <c r="J39" s="323"/>
    </row>
    <row r="40" spans="1:10" ht="15.95" customHeight="1" thickBot="1" x14ac:dyDescent="0.3">
      <c r="A40" s="183" t="s">
        <v>90</v>
      </c>
      <c r="B40" s="185" t="s">
        <v>67</v>
      </c>
      <c r="C40" s="186">
        <f>+forms!E66</f>
        <v>0</v>
      </c>
      <c r="D40" s="186">
        <f>+forms!F66</f>
        <v>0</v>
      </c>
      <c r="E40" s="187">
        <f>+forms!H66</f>
        <v>1</v>
      </c>
      <c r="F40" s="187">
        <f>+forms!H66</f>
        <v>1</v>
      </c>
      <c r="G40" s="188">
        <f>+forms!I66</f>
        <v>0</v>
      </c>
      <c r="H40" s="193">
        <f>+forms!J66</f>
        <v>125</v>
      </c>
      <c r="I40" s="323">
        <f t="shared" si="3"/>
        <v>0</v>
      </c>
      <c r="J40" s="323"/>
    </row>
    <row r="41" spans="1:10" ht="15.95" customHeight="1" thickBot="1" x14ac:dyDescent="0.3">
      <c r="A41" s="183" t="s">
        <v>91</v>
      </c>
      <c r="B41" s="185" t="s">
        <v>68</v>
      </c>
      <c r="C41" s="186">
        <f>+forms!E67</f>
        <v>0</v>
      </c>
      <c r="D41" s="186">
        <f>+forms!F67</f>
        <v>0</v>
      </c>
      <c r="E41" s="187">
        <f>+forms!H67</f>
        <v>1</v>
      </c>
      <c r="F41" s="187">
        <f>+forms!H67</f>
        <v>1</v>
      </c>
      <c r="G41" s="188">
        <f>+forms!I67</f>
        <v>0</v>
      </c>
      <c r="H41" s="193">
        <f>+forms!J67</f>
        <v>125</v>
      </c>
      <c r="I41" s="323">
        <f t="shared" ref="I41:I46" si="4">H41*G41*F41</f>
        <v>0</v>
      </c>
      <c r="J41" s="323"/>
    </row>
    <row r="42" spans="1:10" ht="15.95" customHeight="1" thickBot="1" x14ac:dyDescent="0.3">
      <c r="A42" s="183" t="s">
        <v>92</v>
      </c>
      <c r="B42" s="185" t="s">
        <v>68</v>
      </c>
      <c r="C42" s="186">
        <f>+forms!E68</f>
        <v>0</v>
      </c>
      <c r="D42" s="186">
        <f>+forms!F68</f>
        <v>0</v>
      </c>
      <c r="E42" s="187">
        <f>+forms!H68</f>
        <v>1</v>
      </c>
      <c r="F42" s="187">
        <f>+forms!H68</f>
        <v>1</v>
      </c>
      <c r="G42" s="188">
        <f>+forms!I68</f>
        <v>0</v>
      </c>
      <c r="H42" s="193">
        <f>+forms!J68</f>
        <v>125</v>
      </c>
      <c r="I42" s="323">
        <f t="shared" si="4"/>
        <v>0</v>
      </c>
      <c r="J42" s="323"/>
    </row>
    <row r="43" spans="1:10" ht="15.95" customHeight="1" thickBot="1" x14ac:dyDescent="0.3">
      <c r="A43" s="189" t="s">
        <v>93</v>
      </c>
      <c r="B43" s="185" t="s">
        <v>69</v>
      </c>
      <c r="C43" s="186">
        <f>+forms!E69</f>
        <v>0</v>
      </c>
      <c r="D43" s="186">
        <f>+forms!F69</f>
        <v>0</v>
      </c>
      <c r="E43" s="187">
        <f>+forms!H69</f>
        <v>1</v>
      </c>
      <c r="F43" s="187">
        <f>+forms!H69</f>
        <v>1</v>
      </c>
      <c r="G43" s="188">
        <f>+forms!I69</f>
        <v>0</v>
      </c>
      <c r="H43" s="193">
        <f>+forms!J69</f>
        <v>125</v>
      </c>
      <c r="I43" s="323">
        <f t="shared" si="4"/>
        <v>0</v>
      </c>
      <c r="J43" s="323"/>
    </row>
    <row r="44" spans="1:10" ht="15.95" customHeight="1" thickBot="1" x14ac:dyDescent="0.3">
      <c r="A44" s="183" t="s">
        <v>94</v>
      </c>
      <c r="B44" s="185" t="s">
        <v>69</v>
      </c>
      <c r="C44" s="186">
        <f>+forms!E70</f>
        <v>0</v>
      </c>
      <c r="D44" s="186">
        <f>+forms!F70</f>
        <v>0</v>
      </c>
      <c r="E44" s="187">
        <f>+forms!H70</f>
        <v>1</v>
      </c>
      <c r="F44" s="187">
        <f>+forms!H70</f>
        <v>1</v>
      </c>
      <c r="G44" s="188">
        <f>+forms!I70</f>
        <v>0</v>
      </c>
      <c r="H44" s="193">
        <f>+forms!J70</f>
        <v>125</v>
      </c>
      <c r="I44" s="323">
        <f t="shared" si="4"/>
        <v>0</v>
      </c>
      <c r="J44" s="323"/>
    </row>
    <row r="45" spans="1:10" ht="15.95" customHeight="1" thickBot="1" x14ac:dyDescent="0.3">
      <c r="A45" s="183" t="s">
        <v>95</v>
      </c>
      <c r="B45" s="185" t="s">
        <v>70</v>
      </c>
      <c r="C45" s="186">
        <f>+forms!E71</f>
        <v>0</v>
      </c>
      <c r="D45" s="186">
        <f>+forms!F71</f>
        <v>0</v>
      </c>
      <c r="E45" s="187">
        <f>+forms!H71</f>
        <v>1</v>
      </c>
      <c r="F45" s="187">
        <f>+forms!H71</f>
        <v>1</v>
      </c>
      <c r="G45" s="188">
        <f>+forms!I71</f>
        <v>0</v>
      </c>
      <c r="H45" s="193">
        <f>+forms!J71</f>
        <v>125</v>
      </c>
      <c r="I45" s="323">
        <f t="shared" si="4"/>
        <v>0</v>
      </c>
      <c r="J45" s="323"/>
    </row>
    <row r="46" spans="1:10" ht="15.95" customHeight="1" thickBot="1" x14ac:dyDescent="0.3">
      <c r="A46" s="183" t="s">
        <v>96</v>
      </c>
      <c r="B46" s="185" t="s">
        <v>70</v>
      </c>
      <c r="C46" s="186">
        <f>+forms!E72</f>
        <v>0</v>
      </c>
      <c r="D46" s="186">
        <f>+forms!F72</f>
        <v>0</v>
      </c>
      <c r="E46" s="187">
        <f>+forms!H72</f>
        <v>1</v>
      </c>
      <c r="F46" s="187">
        <f>+forms!H72</f>
        <v>1</v>
      </c>
      <c r="G46" s="188">
        <f>+forms!I72</f>
        <v>0</v>
      </c>
      <c r="H46" s="193">
        <f>+forms!J72</f>
        <v>125</v>
      </c>
      <c r="I46" s="323">
        <f t="shared" si="4"/>
        <v>0</v>
      </c>
      <c r="J46" s="323"/>
    </row>
    <row r="47" spans="1:10" ht="15.95" customHeight="1" thickBot="1" x14ac:dyDescent="0.3">
      <c r="A47" s="183" t="s">
        <v>97</v>
      </c>
      <c r="B47" s="185" t="s">
        <v>71</v>
      </c>
      <c r="C47" s="186">
        <f>+forms!E73</f>
        <v>0</v>
      </c>
      <c r="D47" s="186">
        <f>+forms!F73</f>
        <v>0</v>
      </c>
      <c r="E47" s="187">
        <f>+forms!H73</f>
        <v>1</v>
      </c>
      <c r="F47" s="187">
        <f>+forms!H73</f>
        <v>1</v>
      </c>
      <c r="G47" s="188">
        <f>+forms!I73</f>
        <v>0</v>
      </c>
      <c r="H47" s="193">
        <f>+forms!J73</f>
        <v>125</v>
      </c>
      <c r="I47" s="323">
        <f t="shared" si="3"/>
        <v>0</v>
      </c>
      <c r="J47" s="323"/>
    </row>
    <row r="48" spans="1:10" ht="15.95" customHeight="1" thickBot="1" x14ac:dyDescent="0.3">
      <c r="A48" s="183" t="s">
        <v>98</v>
      </c>
      <c r="B48" s="185" t="s">
        <v>71</v>
      </c>
      <c r="C48" s="186">
        <f>+forms!E74</f>
        <v>0</v>
      </c>
      <c r="D48" s="186">
        <f>+forms!F74</f>
        <v>0</v>
      </c>
      <c r="E48" s="187">
        <f>+forms!H74</f>
        <v>1</v>
      </c>
      <c r="F48" s="187">
        <f>+forms!H74</f>
        <v>1</v>
      </c>
      <c r="G48" s="188">
        <f>+forms!I74</f>
        <v>0</v>
      </c>
      <c r="H48" s="193">
        <f>+forms!J74</f>
        <v>125</v>
      </c>
      <c r="I48" s="323">
        <f t="shared" si="0"/>
        <v>0</v>
      </c>
      <c r="J48" s="323"/>
    </row>
    <row r="49" spans="1:10" ht="15.95" customHeight="1" thickBot="1" x14ac:dyDescent="0.3">
      <c r="A49" s="183" t="s">
        <v>99</v>
      </c>
      <c r="B49" s="185" t="s">
        <v>72</v>
      </c>
      <c r="C49" s="186">
        <f>+forms!E75</f>
        <v>0</v>
      </c>
      <c r="D49" s="186">
        <f>+forms!F75</f>
        <v>0</v>
      </c>
      <c r="E49" s="187">
        <f>+forms!H75</f>
        <v>1</v>
      </c>
      <c r="F49" s="187">
        <f>+forms!H75</f>
        <v>1</v>
      </c>
      <c r="G49" s="188">
        <f>+forms!I75</f>
        <v>0</v>
      </c>
      <c r="H49" s="193">
        <f>+forms!J75</f>
        <v>125</v>
      </c>
      <c r="I49" s="323">
        <f t="shared" si="0"/>
        <v>0</v>
      </c>
      <c r="J49" s="323"/>
    </row>
    <row r="50" spans="1:10" ht="15.95" customHeight="1" thickBot="1" x14ac:dyDescent="0.3">
      <c r="A50" s="183" t="s">
        <v>100</v>
      </c>
      <c r="B50" s="185" t="s">
        <v>72</v>
      </c>
      <c r="C50" s="186">
        <f>+forms!E76</f>
        <v>0</v>
      </c>
      <c r="D50" s="186">
        <f>+forms!F76</f>
        <v>0</v>
      </c>
      <c r="E50" s="187">
        <f>+forms!H76</f>
        <v>1</v>
      </c>
      <c r="F50" s="187">
        <f>+forms!H76</f>
        <v>1</v>
      </c>
      <c r="G50" s="188">
        <f>+forms!I76</f>
        <v>0</v>
      </c>
      <c r="H50" s="193">
        <f>+forms!J76</f>
        <v>125</v>
      </c>
      <c r="I50" s="323">
        <f t="shared" si="0"/>
        <v>0</v>
      </c>
      <c r="J50" s="323"/>
    </row>
    <row r="51" spans="1:10" ht="15.95" customHeight="1" thickBot="1" x14ac:dyDescent="0.3">
      <c r="A51" s="183" t="s">
        <v>101</v>
      </c>
      <c r="B51" s="185" t="s">
        <v>73</v>
      </c>
      <c r="C51" s="186">
        <f>+forms!E77</f>
        <v>0</v>
      </c>
      <c r="D51" s="186">
        <f>+forms!F77</f>
        <v>0</v>
      </c>
      <c r="E51" s="187">
        <f>+forms!H77</f>
        <v>1</v>
      </c>
      <c r="F51" s="187">
        <f>+forms!H77</f>
        <v>1</v>
      </c>
      <c r="G51" s="188">
        <f>+forms!I77</f>
        <v>0</v>
      </c>
      <c r="H51" s="193">
        <f>+forms!J77</f>
        <v>125</v>
      </c>
      <c r="I51" s="323">
        <f t="shared" si="0"/>
        <v>0</v>
      </c>
      <c r="J51" s="323"/>
    </row>
    <row r="52" spans="1:10" ht="15.95" customHeight="1" thickBot="1" x14ac:dyDescent="0.3">
      <c r="A52" s="183" t="s">
        <v>102</v>
      </c>
      <c r="B52" s="185" t="s">
        <v>73</v>
      </c>
      <c r="C52" s="186">
        <f>+forms!E78</f>
        <v>0</v>
      </c>
      <c r="D52" s="186">
        <f>+forms!F78</f>
        <v>0</v>
      </c>
      <c r="E52" s="187">
        <f>+forms!H78</f>
        <v>1</v>
      </c>
      <c r="F52" s="187">
        <f>+forms!H78</f>
        <v>1</v>
      </c>
      <c r="G52" s="188">
        <f>+forms!I78</f>
        <v>0</v>
      </c>
      <c r="H52" s="193">
        <f>+forms!J78</f>
        <v>125</v>
      </c>
      <c r="I52" s="323">
        <f t="shared" si="0"/>
        <v>0</v>
      </c>
      <c r="J52" s="323"/>
    </row>
    <row r="53" spans="1:10" ht="15.75" customHeight="1" x14ac:dyDescent="0.25">
      <c r="A53" s="326" t="s">
        <v>131</v>
      </c>
      <c r="B53" s="327"/>
      <c r="C53" s="327"/>
      <c r="D53" s="327"/>
      <c r="E53" s="327"/>
      <c r="F53" s="327"/>
      <c r="G53" s="327"/>
      <c r="H53" s="328"/>
      <c r="I53" s="324">
        <f>SUM(I23:I52)</f>
        <v>0</v>
      </c>
      <c r="J53" s="324"/>
    </row>
    <row r="54" spans="1:10" ht="15.95" customHeight="1" thickBot="1" x14ac:dyDescent="0.3">
      <c r="A54" s="329"/>
      <c r="B54" s="330"/>
      <c r="C54" s="330"/>
      <c r="D54" s="330"/>
      <c r="E54" s="330"/>
      <c r="F54" s="330"/>
      <c r="G54" s="330"/>
      <c r="H54" s="331"/>
      <c r="I54" s="325"/>
      <c r="J54" s="325"/>
    </row>
    <row r="55" spans="1:10" ht="24" customHeight="1" thickBot="1" x14ac:dyDescent="0.3">
      <c r="A55" s="364" t="s">
        <v>40</v>
      </c>
      <c r="B55" s="364"/>
      <c r="C55" s="364"/>
      <c r="D55" s="364"/>
      <c r="E55" s="364"/>
      <c r="F55" s="364"/>
      <c r="G55" s="364"/>
      <c r="H55" s="364"/>
      <c r="I55" s="364"/>
      <c r="J55" s="364"/>
    </row>
    <row r="56" spans="1:10" ht="29.25" customHeight="1" thickBot="1" x14ac:dyDescent="0.3">
      <c r="A56" s="266"/>
      <c r="B56" s="365" t="s">
        <v>157</v>
      </c>
      <c r="C56" s="365"/>
      <c r="D56" s="365"/>
      <c r="E56" s="365"/>
      <c r="F56" s="365"/>
      <c r="G56" s="365"/>
      <c r="H56" s="365"/>
      <c r="I56" s="365"/>
      <c r="J56" s="365"/>
    </row>
    <row r="57" spans="1:10" ht="15.95" customHeight="1" thickBot="1" x14ac:dyDescent="0.3">
      <c r="A57" s="100"/>
      <c r="B57" s="315" t="s">
        <v>155</v>
      </c>
      <c r="C57" s="315"/>
      <c r="D57" s="315" t="s">
        <v>156</v>
      </c>
      <c r="E57" s="315"/>
      <c r="F57" s="315" t="s">
        <v>160</v>
      </c>
      <c r="G57" s="315"/>
      <c r="H57" s="338" t="s">
        <v>132</v>
      </c>
      <c r="I57" s="338"/>
      <c r="J57" s="338"/>
    </row>
    <row r="58" spans="1:10" ht="30.75" customHeight="1" thickBot="1" x14ac:dyDescent="0.3">
      <c r="A58" s="100"/>
      <c r="B58" s="315"/>
      <c r="C58" s="315"/>
      <c r="D58" s="315"/>
      <c r="E58" s="315"/>
      <c r="F58" s="315"/>
      <c r="G58" s="315"/>
      <c r="H58" s="338"/>
      <c r="I58" s="338"/>
      <c r="J58" s="338"/>
    </row>
    <row r="59" spans="1:10" ht="32.25" customHeight="1" thickBot="1" x14ac:dyDescent="0.3">
      <c r="A59" s="100"/>
      <c r="B59" s="237">
        <f>meals!D17</f>
        <v>0</v>
      </c>
      <c r="C59" s="267">
        <f>meals!D18</f>
        <v>0</v>
      </c>
      <c r="D59" s="265">
        <f>+meals!F17</f>
        <v>0</v>
      </c>
      <c r="E59" s="202">
        <f>+meals!F18</f>
        <v>0</v>
      </c>
      <c r="F59" s="265">
        <f>+meals!H17</f>
        <v>0</v>
      </c>
      <c r="G59" s="202">
        <f>+meals!H18</f>
        <v>0</v>
      </c>
      <c r="H59" s="339">
        <f>C59+E59+G59</f>
        <v>0</v>
      </c>
      <c r="I59" s="339"/>
      <c r="J59" s="339"/>
    </row>
    <row r="60" spans="1:10" ht="15.95" customHeight="1" x14ac:dyDescent="0.3">
      <c r="B60" s="51"/>
      <c r="C60" s="62"/>
      <c r="D60" s="63"/>
      <c r="E60" s="63"/>
      <c r="F60" s="63"/>
      <c r="G60" s="63"/>
      <c r="H60" s="203"/>
      <c r="I60" s="203"/>
      <c r="J60" s="203"/>
    </row>
    <row r="61" spans="1:10" ht="3.75" customHeight="1" thickBot="1" x14ac:dyDescent="0.35">
      <c r="B61" s="51"/>
      <c r="C61" s="62"/>
      <c r="D61" s="63"/>
      <c r="E61" s="63"/>
      <c r="F61" s="63"/>
      <c r="G61" s="63"/>
      <c r="H61" s="203"/>
      <c r="I61" s="203"/>
      <c r="J61" s="203"/>
    </row>
    <row r="62" spans="1:10" s="204" customFormat="1" ht="30" customHeight="1" thickTop="1" thickBot="1" x14ac:dyDescent="0.3">
      <c r="B62" s="205"/>
      <c r="C62" s="342" t="s">
        <v>137</v>
      </c>
      <c r="D62" s="342"/>
      <c r="E62" s="342"/>
      <c r="F62" s="342"/>
      <c r="G62" s="342"/>
      <c r="H62" s="340">
        <f>I53+H59</f>
        <v>0</v>
      </c>
      <c r="I62" s="340"/>
      <c r="J62" s="340"/>
    </row>
    <row r="63" spans="1:10" s="204" customFormat="1" ht="30" customHeight="1" thickTop="1" thickBot="1" x14ac:dyDescent="0.3">
      <c r="B63" s="205"/>
      <c r="C63" s="342" t="s">
        <v>133</v>
      </c>
      <c r="D63" s="342"/>
      <c r="E63" s="342"/>
      <c r="F63" s="342"/>
      <c r="G63" s="342"/>
      <c r="H63" s="341"/>
      <c r="I63" s="341"/>
      <c r="J63" s="341"/>
    </row>
    <row r="64" spans="1:10" s="204" customFormat="1" ht="30" customHeight="1" thickTop="1" thickBot="1" x14ac:dyDescent="0.3">
      <c r="B64" s="205"/>
      <c r="C64" s="342" t="s">
        <v>134</v>
      </c>
      <c r="D64" s="342"/>
      <c r="E64" s="342"/>
      <c r="F64" s="342"/>
      <c r="G64" s="342"/>
      <c r="H64" s="341"/>
      <c r="I64" s="341"/>
      <c r="J64" s="341"/>
    </row>
    <row r="65" spans="2:10" s="204" customFormat="1" ht="30" customHeight="1" thickTop="1" thickBot="1" x14ac:dyDescent="0.3">
      <c r="B65" s="205"/>
      <c r="C65" s="342" t="s">
        <v>135</v>
      </c>
      <c r="D65" s="342"/>
      <c r="E65" s="342"/>
      <c r="F65" s="342"/>
      <c r="G65" s="342"/>
      <c r="H65" s="343">
        <f>H62-H63-H64</f>
        <v>0</v>
      </c>
      <c r="I65" s="343"/>
      <c r="J65" s="343"/>
    </row>
    <row r="66" spans="2:10" ht="15.95" customHeight="1" thickTop="1" x14ac:dyDescent="0.25">
      <c r="B66" s="51"/>
      <c r="C66" s="62"/>
      <c r="D66" s="63"/>
      <c r="E66" s="63"/>
      <c r="F66" s="63"/>
      <c r="G66" s="63"/>
      <c r="H66" s="63"/>
      <c r="I66" s="63"/>
      <c r="J66" s="63"/>
    </row>
    <row r="68" spans="2:10" x14ac:dyDescent="0.25">
      <c r="B68" s="52" t="s">
        <v>39</v>
      </c>
      <c r="E68" s="65"/>
      <c r="F68" s="337" t="s">
        <v>38</v>
      </c>
      <c r="G68" s="337"/>
      <c r="H68" s="337"/>
      <c r="I68" s="337"/>
      <c r="J68" s="337"/>
    </row>
  </sheetData>
  <sheetProtection algorithmName="SHA-512" hashValue="JAry9VX4Txe2OAeamZbmxC6GMEbwqxz0RGEWESW6gqQoN7M0SUl7OqYVipyM5401RvrT2ifaskAX32D4wstCsA==" saltValue="Erz93SiLfAeCcjYtlr01eA==" spinCount="100000" sheet="1" formatCells="0" formatColumns="0" formatRows="0" insertColumns="0" insertRows="0" insertHyperlinks="0" deleteColumns="0" deleteRows="0" sort="0" autoFilter="0" pivotTables="0"/>
  <customSheetViews>
    <customSheetView guid="{C5C9F73C-E20C-4CC6-8D87-3EB0F1F0BD68}" zeroValues="0" fitToPage="1" topLeftCell="A10">
      <selection activeCell="K34" sqref="K34:N34"/>
      <pageMargins left="0.47986111111111113" right="0.15763888888888888" top="0.31527777777777777" bottom="0.2361111111111111" header="0.51180555555555551" footer="0.51180555555555551"/>
      <pageSetup paperSize="9" firstPageNumber="0" fitToWidth="0" orientation="portrait" horizontalDpi="300" verticalDpi="300" r:id="rId1"/>
      <headerFooter alignWithMargins="0"/>
    </customSheetView>
  </customSheetViews>
  <mergeCells count="79">
    <mergeCell ref="B57:C58"/>
    <mergeCell ref="A55:J55"/>
    <mergeCell ref="B56:J56"/>
    <mergeCell ref="C14:D14"/>
    <mergeCell ref="B20:J20"/>
    <mergeCell ref="I21:J22"/>
    <mergeCell ref="C16:J16"/>
    <mergeCell ref="G14:J14"/>
    <mergeCell ref="C17:J17"/>
    <mergeCell ref="C18:J18"/>
    <mergeCell ref="C19:J19"/>
    <mergeCell ref="G21:G22"/>
    <mergeCell ref="C21:C22"/>
    <mergeCell ref="D21:D22"/>
    <mergeCell ref="E21:E22"/>
    <mergeCell ref="A14:B14"/>
    <mergeCell ref="A16:B16"/>
    <mergeCell ref="A1:J2"/>
    <mergeCell ref="A3:B3"/>
    <mergeCell ref="A4:B4"/>
    <mergeCell ref="A5:B5"/>
    <mergeCell ref="A8:B8"/>
    <mergeCell ref="A6:B6"/>
    <mergeCell ref="A7:B7"/>
    <mergeCell ref="G4:I4"/>
    <mergeCell ref="F9:J9"/>
    <mergeCell ref="A11:J11"/>
    <mergeCell ref="A12:J12"/>
    <mergeCell ref="A17:B17"/>
    <mergeCell ref="A20:A22"/>
    <mergeCell ref="A18:B18"/>
    <mergeCell ref="A9:B9"/>
    <mergeCell ref="F68:J68"/>
    <mergeCell ref="H57:J58"/>
    <mergeCell ref="H59:J59"/>
    <mergeCell ref="H62:J62"/>
    <mergeCell ref="H63:J63"/>
    <mergeCell ref="C63:G63"/>
    <mergeCell ref="C64:G64"/>
    <mergeCell ref="C65:G65"/>
    <mergeCell ref="H64:J64"/>
    <mergeCell ref="H65:J65"/>
    <mergeCell ref="C62:G62"/>
    <mergeCell ref="D57:E58"/>
    <mergeCell ref="F57:G58"/>
    <mergeCell ref="I53:J54"/>
    <mergeCell ref="F21:F22"/>
    <mergeCell ref="I49:J49"/>
    <mergeCell ref="I50:J50"/>
    <mergeCell ref="I51:J51"/>
    <mergeCell ref="I52:J52"/>
    <mergeCell ref="I48:J48"/>
    <mergeCell ref="A53:H54"/>
    <mergeCell ref="I24:J24"/>
    <mergeCell ref="I25:J25"/>
    <mergeCell ref="I26:J26"/>
    <mergeCell ref="I38:J38"/>
    <mergeCell ref="I44:J44"/>
    <mergeCell ref="I45:J45"/>
    <mergeCell ref="I27:J27"/>
    <mergeCell ref="I46:J46"/>
    <mergeCell ref="I47:J47"/>
    <mergeCell ref="I42:J42"/>
    <mergeCell ref="I41:J41"/>
    <mergeCell ref="I35:J35"/>
    <mergeCell ref="I36:J36"/>
    <mergeCell ref="I33:J33"/>
    <mergeCell ref="I34:J34"/>
    <mergeCell ref="I43:J43"/>
    <mergeCell ref="I39:J39"/>
    <mergeCell ref="I40:J40"/>
    <mergeCell ref="I37:J37"/>
    <mergeCell ref="H21:H22"/>
    <mergeCell ref="I23:J23"/>
    <mergeCell ref="I28:J28"/>
    <mergeCell ref="I31:J31"/>
    <mergeCell ref="I32:J32"/>
    <mergeCell ref="I29:J29"/>
    <mergeCell ref="I30:J30"/>
  </mergeCells>
  <dataValidations count="1">
    <dataValidation operator="equal" allowBlank="1" showInputMessage="1" showErrorMessage="1" sqref="J7 F3:F5 J3 F7 G5 A1 E10 H62 C16:C19 A57 C66:D66 C60:C62 D57:D61 B60:B66 A3:A5 A8:A9 A14 B15 A16:A18 B19:B20 A56">
      <formula1>0</formula1>
      <formula2>0</formula2>
    </dataValidation>
  </dataValidations>
  <printOptions horizontalCentered="1"/>
  <pageMargins left="0.78740157480314965" right="0.59055118110236227" top="0.59055118110236227" bottom="0.59055118110236227" header="0" footer="0"/>
  <pageSetup paperSize="9" scale="63" firstPageNumber="0" fitToWidth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37"/>
  <sheetViews>
    <sheetView showGridLines="0" zoomScaleNormal="100" workbookViewId="0">
      <selection activeCell="D27" sqref="D27:H27"/>
    </sheetView>
  </sheetViews>
  <sheetFormatPr defaultColWidth="9.140625" defaultRowHeight="15.75" x14ac:dyDescent="0.25"/>
  <cols>
    <col min="1" max="1" width="24.85546875" style="51" customWidth="1"/>
    <col min="2" max="2" width="39.140625" style="51" customWidth="1"/>
    <col min="3" max="3" width="19.42578125" style="51" customWidth="1"/>
    <col min="4" max="4" width="8.28515625" style="51" customWidth="1"/>
    <col min="5" max="5" width="13.85546875" style="51" customWidth="1"/>
    <col min="6" max="6" width="12.85546875" style="51" customWidth="1"/>
    <col min="7" max="7" width="0.28515625" style="51" customWidth="1"/>
    <col min="8" max="8" width="6.42578125" style="51" customWidth="1"/>
    <col min="9" max="16384" width="9.140625" style="51"/>
  </cols>
  <sheetData>
    <row r="1" spans="1:8" x14ac:dyDescent="0.25">
      <c r="A1" s="407" t="s">
        <v>125</v>
      </c>
      <c r="B1" s="408"/>
      <c r="C1" s="408"/>
      <c r="D1" s="408"/>
      <c r="E1" s="408"/>
      <c r="F1" s="408"/>
      <c r="G1" s="408"/>
      <c r="H1" s="409"/>
    </row>
    <row r="2" spans="1:8" ht="16.5" thickBot="1" x14ac:dyDescent="0.3">
      <c r="A2" s="410"/>
      <c r="B2" s="411"/>
      <c r="C2" s="411"/>
      <c r="D2" s="411"/>
      <c r="E2" s="411"/>
      <c r="F2" s="411"/>
      <c r="G2" s="411"/>
      <c r="H2" s="412"/>
    </row>
    <row r="3" spans="1:8" x14ac:dyDescent="0.25">
      <c r="A3" s="147" t="s">
        <v>41</v>
      </c>
      <c r="B3" s="148"/>
      <c r="C3" s="148"/>
      <c r="D3" s="149" t="s">
        <v>29</v>
      </c>
      <c r="E3" s="150" t="s">
        <v>53</v>
      </c>
      <c r="F3" s="151"/>
      <c r="G3" s="151"/>
      <c r="H3" s="152"/>
    </row>
    <row r="4" spans="1:8" x14ac:dyDescent="0.25">
      <c r="A4" s="153" t="s">
        <v>42</v>
      </c>
      <c r="B4" s="102"/>
      <c r="C4" s="102"/>
      <c r="D4" s="48"/>
      <c r="E4" s="413" t="s">
        <v>54</v>
      </c>
      <c r="F4" s="413"/>
      <c r="G4" s="413"/>
      <c r="H4" s="154"/>
    </row>
    <row r="5" spans="1:8" x14ac:dyDescent="0.25">
      <c r="A5" s="153" t="s">
        <v>30</v>
      </c>
      <c r="B5" s="102"/>
      <c r="C5" s="102"/>
      <c r="D5" s="48"/>
      <c r="E5" s="48" t="s">
        <v>31</v>
      </c>
      <c r="F5" s="48"/>
      <c r="G5" s="100"/>
      <c r="H5" s="155"/>
    </row>
    <row r="6" spans="1:8" x14ac:dyDescent="0.25">
      <c r="A6" s="414" t="s">
        <v>57</v>
      </c>
      <c r="B6" s="415"/>
      <c r="C6" s="415"/>
      <c r="D6" s="48" t="s">
        <v>34</v>
      </c>
      <c r="E6" s="135" t="s">
        <v>55</v>
      </c>
      <c r="F6" s="101"/>
      <c r="G6" s="79"/>
      <c r="H6" s="156"/>
    </row>
    <row r="7" spans="1:8" x14ac:dyDescent="0.25">
      <c r="A7" s="414" t="s">
        <v>45</v>
      </c>
      <c r="B7" s="415"/>
      <c r="C7" s="415"/>
      <c r="D7" s="79" t="s">
        <v>47</v>
      </c>
      <c r="E7" s="135" t="s">
        <v>56</v>
      </c>
      <c r="F7" s="48"/>
      <c r="G7" s="48"/>
      <c r="H7" s="157"/>
    </row>
    <row r="8" spans="1:8" x14ac:dyDescent="0.25">
      <c r="A8" s="158" t="s">
        <v>119</v>
      </c>
      <c r="B8" s="103"/>
      <c r="C8" s="103"/>
      <c r="D8" s="99" t="s">
        <v>35</v>
      </c>
      <c r="E8" s="54"/>
      <c r="F8" s="54"/>
      <c r="G8" s="54"/>
      <c r="H8" s="162"/>
    </row>
    <row r="9" spans="1:8" ht="16.5" thickBot="1" x14ac:dyDescent="0.3">
      <c r="A9" s="163"/>
      <c r="B9" s="164"/>
      <c r="C9" s="164"/>
      <c r="D9" s="416" t="s">
        <v>118</v>
      </c>
      <c r="E9" s="416"/>
      <c r="F9" s="416"/>
      <c r="G9" s="416"/>
      <c r="H9" s="417"/>
    </row>
    <row r="10" spans="1:8" s="139" customFormat="1" ht="16.5" thickBot="1" x14ac:dyDescent="0.3">
      <c r="A10" s="136"/>
      <c r="B10" s="137"/>
      <c r="C10" s="137"/>
      <c r="D10" s="138"/>
      <c r="E10" s="138"/>
      <c r="F10" s="138"/>
      <c r="G10" s="138"/>
      <c r="H10" s="138"/>
    </row>
    <row r="11" spans="1:8" ht="27" customHeight="1" thickBot="1" x14ac:dyDescent="0.3">
      <c r="A11" s="140" t="s">
        <v>59</v>
      </c>
      <c r="B11" s="393"/>
      <c r="C11" s="393"/>
      <c r="D11" s="393"/>
      <c r="E11" s="393"/>
      <c r="F11" s="393"/>
      <c r="G11" s="393"/>
      <c r="H11" s="393"/>
    </row>
    <row r="12" spans="1:8" ht="27" customHeight="1" thickBot="1" x14ac:dyDescent="0.3">
      <c r="A12" s="141" t="s">
        <v>58</v>
      </c>
      <c r="B12" s="381"/>
      <c r="C12" s="381"/>
      <c r="D12" s="381"/>
      <c r="E12" s="381"/>
      <c r="F12" s="381"/>
      <c r="G12" s="381"/>
      <c r="H12" s="381"/>
    </row>
    <row r="13" spans="1:8" ht="62.25" customHeight="1" thickBot="1" x14ac:dyDescent="0.3">
      <c r="A13" s="114"/>
      <c r="B13" s="114"/>
      <c r="C13" s="114"/>
      <c r="D13" s="114"/>
      <c r="E13" s="115"/>
      <c r="F13" s="116"/>
      <c r="G13" s="114"/>
    </row>
    <row r="14" spans="1:8" ht="27" customHeight="1" thickBot="1" x14ac:dyDescent="0.3">
      <c r="A14" s="142" t="s">
        <v>124</v>
      </c>
      <c r="B14" s="382">
        <f>forms!D8</f>
        <v>0</v>
      </c>
      <c r="C14" s="383"/>
      <c r="D14" s="383"/>
      <c r="E14" s="383"/>
      <c r="F14" s="383"/>
      <c r="G14" s="383"/>
      <c r="H14" s="384"/>
    </row>
    <row r="15" spans="1:8" ht="27" customHeight="1" x14ac:dyDescent="0.25">
      <c r="A15" s="117"/>
      <c r="B15" s="385"/>
      <c r="C15" s="386"/>
      <c r="D15" s="386"/>
      <c r="E15" s="386"/>
      <c r="F15" s="386"/>
      <c r="G15" s="386"/>
      <c r="H15" s="387"/>
    </row>
    <row r="16" spans="1:8" ht="27" customHeight="1" x14ac:dyDescent="0.25">
      <c r="A16" s="117"/>
      <c r="B16" s="394"/>
      <c r="C16" s="395"/>
      <c r="D16" s="395"/>
      <c r="E16" s="395"/>
      <c r="F16" s="395"/>
      <c r="G16" s="395"/>
      <c r="H16" s="396"/>
    </row>
    <row r="17" spans="1:8" ht="27" customHeight="1" thickBot="1" x14ac:dyDescent="0.3">
      <c r="A17" s="117"/>
      <c r="B17" s="402"/>
      <c r="C17" s="403"/>
      <c r="D17" s="403"/>
      <c r="E17" s="403"/>
      <c r="F17" s="403"/>
      <c r="G17" s="403"/>
      <c r="H17" s="404"/>
    </row>
    <row r="18" spans="1:8" s="113" customFormat="1" ht="40.5" customHeight="1" x14ac:dyDescent="0.25">
      <c r="A18" s="119"/>
      <c r="B18" s="112"/>
      <c r="C18" s="112"/>
      <c r="D18" s="112"/>
      <c r="E18" s="112"/>
      <c r="F18" s="112"/>
      <c r="G18" s="112"/>
    </row>
    <row r="19" spans="1:8" s="113" customFormat="1" ht="9.75" customHeight="1" thickBot="1" x14ac:dyDescent="0.3">
      <c r="A19" s="119"/>
      <c r="B19" s="112"/>
      <c r="C19" s="112"/>
      <c r="D19" s="112"/>
      <c r="E19" s="112"/>
      <c r="F19" s="112"/>
      <c r="G19" s="112"/>
    </row>
    <row r="20" spans="1:8" s="208" customFormat="1" ht="30" customHeight="1" thickBot="1" x14ac:dyDescent="0.35">
      <c r="A20" s="207" t="s">
        <v>126</v>
      </c>
      <c r="B20" s="207" t="s">
        <v>127</v>
      </c>
      <c r="C20" s="207" t="s">
        <v>128</v>
      </c>
      <c r="D20" s="397" t="s">
        <v>25</v>
      </c>
      <c r="E20" s="397"/>
      <c r="F20" s="397"/>
      <c r="G20" s="397"/>
      <c r="H20" s="397"/>
    </row>
    <row r="21" spans="1:8" s="208" customFormat="1" ht="30" customHeight="1" thickBot="1" x14ac:dyDescent="0.35">
      <c r="A21" s="209" t="s">
        <v>129</v>
      </c>
      <c r="B21" s="210">
        <v>20</v>
      </c>
      <c r="C21" s="211"/>
      <c r="D21" s="406">
        <f>B21*C21</f>
        <v>0</v>
      </c>
      <c r="E21" s="406"/>
      <c r="F21" s="406"/>
      <c r="G21" s="406"/>
      <c r="H21" s="406"/>
    </row>
    <row r="22" spans="1:8" s="208" customFormat="1" ht="51.75" customHeight="1" thickBot="1" x14ac:dyDescent="0.35">
      <c r="A22" s="401" t="s">
        <v>130</v>
      </c>
      <c r="B22" s="401"/>
      <c r="C22" s="401"/>
      <c r="D22" s="401"/>
      <c r="E22" s="401"/>
      <c r="F22" s="401"/>
      <c r="G22" s="401"/>
      <c r="H22" s="401"/>
    </row>
    <row r="23" spans="1:8" ht="24.75" customHeight="1" thickBot="1" x14ac:dyDescent="0.3">
      <c r="A23" s="398" t="s">
        <v>138</v>
      </c>
      <c r="B23" s="398"/>
      <c r="C23" s="398"/>
      <c r="D23" s="405">
        <f>D21</f>
        <v>0</v>
      </c>
      <c r="E23" s="405"/>
      <c r="F23" s="405"/>
      <c r="G23" s="405"/>
      <c r="H23" s="405"/>
    </row>
    <row r="24" spans="1:8" s="139" customFormat="1" ht="50.1" customHeight="1" thickBot="1" x14ac:dyDescent="0.3">
      <c r="A24" s="165"/>
      <c r="B24" s="165"/>
      <c r="C24" s="165"/>
      <c r="D24" s="166"/>
      <c r="E24" s="165"/>
      <c r="F24" s="165"/>
      <c r="G24" s="165"/>
      <c r="H24" s="165"/>
    </row>
    <row r="25" spans="1:8" s="146" customFormat="1" ht="30" customHeight="1" thickTop="1" thickBot="1" x14ac:dyDescent="0.4">
      <c r="A25" s="399" t="s">
        <v>137</v>
      </c>
      <c r="B25" s="399"/>
      <c r="C25" s="399"/>
      <c r="D25" s="400">
        <f>D23</f>
        <v>0</v>
      </c>
      <c r="E25" s="400"/>
      <c r="F25" s="400"/>
      <c r="G25" s="400"/>
      <c r="H25" s="400"/>
    </row>
    <row r="26" spans="1:8" s="146" customFormat="1" ht="30" customHeight="1" thickTop="1" thickBot="1" x14ac:dyDescent="0.4">
      <c r="A26" s="390" t="s">
        <v>133</v>
      </c>
      <c r="B26" s="390"/>
      <c r="C26" s="390"/>
      <c r="D26" s="391"/>
      <c r="E26" s="391"/>
      <c r="F26" s="391"/>
      <c r="G26" s="391"/>
      <c r="H26" s="391"/>
    </row>
    <row r="27" spans="1:8" s="146" customFormat="1" ht="30" customHeight="1" thickTop="1" thickBot="1" x14ac:dyDescent="0.4">
      <c r="A27" s="390" t="s">
        <v>136</v>
      </c>
      <c r="B27" s="390"/>
      <c r="C27" s="390"/>
      <c r="D27" s="391"/>
      <c r="E27" s="391"/>
      <c r="F27" s="391"/>
      <c r="G27" s="391"/>
      <c r="H27" s="391"/>
    </row>
    <row r="28" spans="1:8" s="146" customFormat="1" ht="30" customHeight="1" thickTop="1" thickBot="1" x14ac:dyDescent="0.4">
      <c r="A28" s="390" t="s">
        <v>135</v>
      </c>
      <c r="B28" s="390"/>
      <c r="C28" s="390"/>
      <c r="D28" s="392">
        <f>D25-D26-D27</f>
        <v>0</v>
      </c>
      <c r="E28" s="392"/>
      <c r="F28" s="392"/>
      <c r="G28" s="392"/>
      <c r="H28" s="392"/>
    </row>
    <row r="29" spans="1:8" s="139" customFormat="1" ht="24.75" customHeight="1" thickTop="1" x14ac:dyDescent="0.25">
      <c r="A29" s="165"/>
      <c r="B29" s="165"/>
      <c r="C29" s="165"/>
      <c r="D29" s="166"/>
      <c r="E29" s="165"/>
      <c r="F29" s="165"/>
      <c r="G29" s="165"/>
      <c r="H29" s="165"/>
    </row>
    <row r="30" spans="1:8" s="139" customFormat="1" ht="24.75" customHeight="1" x14ac:dyDescent="0.25">
      <c r="A30" s="165"/>
      <c r="B30" s="165"/>
      <c r="C30" s="165"/>
      <c r="D30" s="166"/>
      <c r="E30" s="165"/>
      <c r="F30" s="165"/>
      <c r="G30" s="165"/>
      <c r="H30" s="165"/>
    </row>
    <row r="31" spans="1:8" s="139" customFormat="1" ht="24.75" customHeight="1" x14ac:dyDescent="0.25">
      <c r="A31" s="165"/>
      <c r="B31" s="165"/>
      <c r="C31" s="165"/>
      <c r="D31" s="166"/>
      <c r="E31" s="165"/>
      <c r="F31" s="165"/>
      <c r="G31" s="165"/>
      <c r="H31" s="165"/>
    </row>
    <row r="32" spans="1:8" s="139" customFormat="1" ht="24.95" customHeight="1" x14ac:dyDescent="0.25">
      <c r="A32" s="380"/>
      <c r="B32" s="380"/>
      <c r="C32" s="380"/>
      <c r="D32" s="389"/>
      <c r="E32" s="389"/>
      <c r="F32" s="389"/>
      <c r="G32" s="389"/>
      <c r="H32" s="389"/>
    </row>
    <row r="33" spans="1:8" s="139" customFormat="1" ht="24.95" customHeight="1" x14ac:dyDescent="0.25">
      <c r="A33" s="380"/>
      <c r="B33" s="380"/>
      <c r="C33" s="380"/>
      <c r="D33" s="388"/>
      <c r="E33" s="388"/>
      <c r="F33" s="388"/>
      <c r="G33" s="388"/>
      <c r="H33" s="388"/>
    </row>
    <row r="34" spans="1:8" s="139" customFormat="1" ht="24.95" customHeight="1" x14ac:dyDescent="0.25">
      <c r="A34" s="380"/>
      <c r="B34" s="380"/>
      <c r="C34" s="380"/>
      <c r="D34" s="389"/>
      <c r="E34" s="389"/>
      <c r="F34" s="389"/>
      <c r="G34" s="389"/>
      <c r="H34" s="389"/>
    </row>
    <row r="35" spans="1:8" x14ac:dyDescent="0.25">
      <c r="A35" s="118"/>
      <c r="B35" s="118"/>
      <c r="C35" s="118"/>
      <c r="D35" s="114"/>
      <c r="E35" s="114"/>
      <c r="F35" s="114"/>
      <c r="G35" s="114"/>
      <c r="H35" s="114"/>
    </row>
    <row r="37" spans="1:8" x14ac:dyDescent="0.25">
      <c r="A37" s="66" t="s">
        <v>39</v>
      </c>
      <c r="B37" s="67" t="s">
        <v>38</v>
      </c>
    </row>
  </sheetData>
  <sheetProtection algorithmName="SHA-512" hashValue="JofjCWqK4frfSb7JPwg0rDJ8g5PccG3nBN+oFW/kWR9EJMNVt8Pvhg4AgOf6SvPz1IaiaK99cQmFOwJEB6TB6Q==" saltValue="fIHLjImN7n0To7WoLoVmrQ==" spinCount="100000" sheet="1" objects="1" scenarios="1"/>
  <mergeCells count="30">
    <mergeCell ref="A1:H2"/>
    <mergeCell ref="E4:G4"/>
    <mergeCell ref="A6:C6"/>
    <mergeCell ref="A7:C7"/>
    <mergeCell ref="D9:H9"/>
    <mergeCell ref="B11:H11"/>
    <mergeCell ref="B16:H16"/>
    <mergeCell ref="D20:H20"/>
    <mergeCell ref="A23:C23"/>
    <mergeCell ref="A25:C25"/>
    <mergeCell ref="D25:H25"/>
    <mergeCell ref="A22:H22"/>
    <mergeCell ref="B17:H17"/>
    <mergeCell ref="D23:H23"/>
    <mergeCell ref="D21:H21"/>
    <mergeCell ref="A34:C34"/>
    <mergeCell ref="A32:C32"/>
    <mergeCell ref="A33:C33"/>
    <mergeCell ref="B12:H12"/>
    <mergeCell ref="B14:H14"/>
    <mergeCell ref="B15:H15"/>
    <mergeCell ref="D33:H33"/>
    <mergeCell ref="D34:H34"/>
    <mergeCell ref="D32:H32"/>
    <mergeCell ref="A26:C26"/>
    <mergeCell ref="D26:H26"/>
    <mergeCell ref="A27:C27"/>
    <mergeCell ref="D27:H27"/>
    <mergeCell ref="A28:C28"/>
    <mergeCell ref="D28:H28"/>
  </mergeCells>
  <dataValidations count="1">
    <dataValidation operator="equal" allowBlank="1" showInputMessage="1" showErrorMessage="1" sqref="H7 D3:D5 H3 D7 E5 A1 A8:A10 A3:A5">
      <formula1>0</formula1>
      <formula2>0</formula2>
    </dataValidation>
  </dataValidations>
  <printOptions horizontalCentered="1"/>
  <pageMargins left="0.78740157480314965" right="0.59055118110236227" top="0.59055118110236227" bottom="0.59055118110236227" header="0.31496062992125984" footer="0.31496062992125984"/>
  <pageSetup paperSize="9" scale="7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topLeftCell="A4" zoomScaleNormal="100" workbookViewId="0">
      <selection activeCell="C18" sqref="C18"/>
    </sheetView>
  </sheetViews>
  <sheetFormatPr defaultColWidth="9.140625" defaultRowHeight="15.75" x14ac:dyDescent="0.25"/>
  <cols>
    <col min="1" max="1" width="47.5703125" style="51" customWidth="1"/>
    <col min="2" max="2" width="12" style="51" customWidth="1"/>
    <col min="3" max="3" width="15.28515625" style="51" customWidth="1"/>
    <col min="4" max="4" width="8.28515625" style="51" customWidth="1"/>
    <col min="5" max="5" width="13.85546875" style="51" customWidth="1"/>
    <col min="6" max="6" width="12.85546875" style="51" customWidth="1"/>
    <col min="7" max="7" width="0.28515625" style="51" customWidth="1"/>
    <col min="8" max="8" width="6.42578125" style="51" customWidth="1"/>
    <col min="9" max="16384" width="9.140625" style="51"/>
  </cols>
  <sheetData>
    <row r="1" spans="1:8" x14ac:dyDescent="0.25">
      <c r="A1" s="407" t="s">
        <v>125</v>
      </c>
      <c r="B1" s="408"/>
      <c r="C1" s="408"/>
      <c r="D1" s="408"/>
      <c r="E1" s="408"/>
      <c r="F1" s="408"/>
      <c r="G1" s="408"/>
      <c r="H1" s="409"/>
    </row>
    <row r="2" spans="1:8" ht="16.5" thickBot="1" x14ac:dyDescent="0.3">
      <c r="A2" s="410"/>
      <c r="B2" s="411"/>
      <c r="C2" s="411"/>
      <c r="D2" s="411"/>
      <c r="E2" s="411"/>
      <c r="F2" s="411"/>
      <c r="G2" s="411"/>
      <c r="H2" s="412"/>
    </row>
    <row r="3" spans="1:8" x14ac:dyDescent="0.25">
      <c r="A3" s="147" t="s">
        <v>41</v>
      </c>
      <c r="B3" s="148"/>
      <c r="C3" s="148"/>
      <c r="D3" s="149" t="s">
        <v>29</v>
      </c>
      <c r="E3" s="150" t="s">
        <v>53</v>
      </c>
      <c r="F3" s="151"/>
      <c r="G3" s="151"/>
      <c r="H3" s="152"/>
    </row>
    <row r="4" spans="1:8" x14ac:dyDescent="0.25">
      <c r="A4" s="153" t="s">
        <v>42</v>
      </c>
      <c r="B4" s="102"/>
      <c r="C4" s="102"/>
      <c r="D4" s="48"/>
      <c r="E4" s="413" t="s">
        <v>54</v>
      </c>
      <c r="F4" s="413"/>
      <c r="G4" s="413"/>
      <c r="H4" s="154"/>
    </row>
    <row r="5" spans="1:8" x14ac:dyDescent="0.25">
      <c r="A5" s="153" t="s">
        <v>30</v>
      </c>
      <c r="B5" s="102"/>
      <c r="C5" s="102"/>
      <c r="D5" s="48"/>
      <c r="E5" s="48" t="s">
        <v>31</v>
      </c>
      <c r="F5" s="48"/>
      <c r="G5" s="100"/>
      <c r="H5" s="155"/>
    </row>
    <row r="6" spans="1:8" x14ac:dyDescent="0.25">
      <c r="A6" s="414" t="s">
        <v>57</v>
      </c>
      <c r="B6" s="415"/>
      <c r="C6" s="415"/>
      <c r="D6" s="48" t="s">
        <v>34</v>
      </c>
      <c r="E6" s="135" t="s">
        <v>55</v>
      </c>
      <c r="F6" s="101"/>
      <c r="G6" s="79"/>
      <c r="H6" s="156"/>
    </row>
    <row r="7" spans="1:8" x14ac:dyDescent="0.25">
      <c r="A7" s="414" t="s">
        <v>45</v>
      </c>
      <c r="B7" s="415"/>
      <c r="C7" s="415"/>
      <c r="D7" s="79" t="s">
        <v>47</v>
      </c>
      <c r="E7" s="135" t="s">
        <v>56</v>
      </c>
      <c r="F7" s="48"/>
      <c r="G7" s="48"/>
      <c r="H7" s="157"/>
    </row>
    <row r="8" spans="1:8" x14ac:dyDescent="0.25">
      <c r="A8" s="158" t="s">
        <v>119</v>
      </c>
      <c r="B8" s="103"/>
      <c r="C8" s="103"/>
      <c r="D8" s="99" t="s">
        <v>35</v>
      </c>
      <c r="E8" s="104"/>
      <c r="F8" s="104"/>
      <c r="G8" s="104"/>
      <c r="H8" s="159"/>
    </row>
    <row r="9" spans="1:8" ht="16.5" thickBot="1" x14ac:dyDescent="0.3">
      <c r="A9" s="160"/>
      <c r="B9" s="161"/>
      <c r="C9" s="161"/>
      <c r="D9" s="416" t="s">
        <v>118</v>
      </c>
      <c r="E9" s="416"/>
      <c r="F9" s="416"/>
      <c r="G9" s="416"/>
      <c r="H9" s="417"/>
    </row>
    <row r="10" spans="1:8" s="139" customFormat="1" ht="16.5" thickBot="1" x14ac:dyDescent="0.3">
      <c r="A10" s="136"/>
      <c r="B10" s="137"/>
      <c r="C10" s="137"/>
      <c r="D10" s="138"/>
      <c r="E10" s="138"/>
      <c r="F10" s="138"/>
      <c r="G10" s="138"/>
      <c r="H10" s="138"/>
    </row>
    <row r="11" spans="1:8" ht="27" customHeight="1" thickBot="1" x14ac:dyDescent="0.3">
      <c r="A11" s="140" t="s">
        <v>59</v>
      </c>
      <c r="B11" s="393"/>
      <c r="C11" s="393"/>
      <c r="D11" s="393"/>
      <c r="E11" s="393"/>
      <c r="F11" s="393"/>
      <c r="G11" s="393"/>
      <c r="H11" s="393"/>
    </row>
    <row r="12" spans="1:8" ht="27" customHeight="1" thickBot="1" x14ac:dyDescent="0.3">
      <c r="A12" s="141" t="s">
        <v>58</v>
      </c>
      <c r="B12" s="381"/>
      <c r="C12" s="381"/>
      <c r="D12" s="381"/>
      <c r="E12" s="381"/>
      <c r="F12" s="381"/>
      <c r="G12" s="381"/>
      <c r="H12" s="381"/>
    </row>
    <row r="13" spans="1:8" ht="62.25" customHeight="1" thickBot="1" x14ac:dyDescent="0.3">
      <c r="A13" s="114"/>
      <c r="B13" s="114"/>
      <c r="C13" s="114"/>
      <c r="D13" s="114"/>
      <c r="E13" s="115"/>
      <c r="F13" s="116"/>
      <c r="G13" s="114"/>
    </row>
    <row r="14" spans="1:8" ht="27" customHeight="1" thickBot="1" x14ac:dyDescent="0.3">
      <c r="A14" s="142" t="s">
        <v>124</v>
      </c>
      <c r="B14" s="382">
        <f>forms!D8</f>
        <v>0</v>
      </c>
      <c r="C14" s="383"/>
      <c r="D14" s="383"/>
      <c r="E14" s="383"/>
      <c r="F14" s="383"/>
      <c r="G14" s="383"/>
      <c r="H14" s="384"/>
    </row>
    <row r="15" spans="1:8" ht="27" customHeight="1" x14ac:dyDescent="0.25">
      <c r="A15" s="117"/>
      <c r="B15" s="385"/>
      <c r="C15" s="386"/>
      <c r="D15" s="386"/>
      <c r="E15" s="386"/>
      <c r="F15" s="386"/>
      <c r="G15" s="386"/>
      <c r="H15" s="387"/>
    </row>
    <row r="16" spans="1:8" ht="27" customHeight="1" x14ac:dyDescent="0.25">
      <c r="A16" s="117"/>
      <c r="B16" s="394"/>
      <c r="C16" s="395"/>
      <c r="D16" s="395"/>
      <c r="E16" s="395"/>
      <c r="F16" s="395"/>
      <c r="G16" s="395"/>
      <c r="H16" s="396"/>
    </row>
    <row r="17" spans="1:8" ht="27" customHeight="1" thickBot="1" x14ac:dyDescent="0.3">
      <c r="A17" s="117"/>
      <c r="B17" s="402"/>
      <c r="C17" s="403"/>
      <c r="D17" s="403"/>
      <c r="E17" s="403"/>
      <c r="F17" s="403"/>
      <c r="G17" s="403"/>
      <c r="H17" s="404"/>
    </row>
    <row r="18" spans="1:8" s="113" customFormat="1" ht="40.5" customHeight="1" x14ac:dyDescent="0.25">
      <c r="A18" s="119"/>
      <c r="B18" s="112"/>
      <c r="C18" s="112"/>
      <c r="D18" s="112"/>
      <c r="E18" s="112"/>
      <c r="F18" s="112"/>
      <c r="G18" s="112"/>
    </row>
    <row r="19" spans="1:8" s="113" customFormat="1" ht="9.75" customHeight="1" thickBot="1" x14ac:dyDescent="0.3">
      <c r="A19" s="119"/>
      <c r="B19" s="112"/>
      <c r="C19" s="112"/>
      <c r="D19" s="112"/>
      <c r="E19" s="112"/>
      <c r="F19" s="112"/>
      <c r="G19" s="112"/>
    </row>
    <row r="20" spans="1:8" s="208" customFormat="1" ht="30" customHeight="1" thickBot="1" x14ac:dyDescent="0.35">
      <c r="A20" s="207" t="s">
        <v>126</v>
      </c>
      <c r="B20" s="207" t="s">
        <v>127</v>
      </c>
      <c r="C20" s="207" t="s">
        <v>128</v>
      </c>
      <c r="D20" s="397" t="s">
        <v>25</v>
      </c>
      <c r="E20" s="397"/>
      <c r="F20" s="397"/>
      <c r="G20" s="397"/>
      <c r="H20" s="397"/>
    </row>
    <row r="21" spans="1:8" s="208" customFormat="1" ht="30" customHeight="1" thickBot="1" x14ac:dyDescent="0.35">
      <c r="A21" s="209" t="s">
        <v>107</v>
      </c>
      <c r="B21" s="210">
        <v>200</v>
      </c>
      <c r="C21" s="211"/>
      <c r="D21" s="406">
        <f>B21*C21</f>
        <v>0</v>
      </c>
      <c r="E21" s="406"/>
      <c r="F21" s="406"/>
      <c r="G21" s="406"/>
      <c r="H21" s="406"/>
    </row>
    <row r="22" spans="1:8" s="208" customFormat="1" ht="51.75" customHeight="1" thickBot="1" x14ac:dyDescent="0.35">
      <c r="A22" s="401" t="s">
        <v>121</v>
      </c>
      <c r="B22" s="401"/>
      <c r="C22" s="401"/>
      <c r="D22" s="401"/>
      <c r="E22" s="401"/>
      <c r="F22" s="401"/>
      <c r="G22" s="401"/>
      <c r="H22" s="401"/>
    </row>
    <row r="23" spans="1:8" s="208" customFormat="1" ht="24.75" customHeight="1" thickBot="1" x14ac:dyDescent="0.35">
      <c r="A23" s="398" t="s">
        <v>139</v>
      </c>
      <c r="B23" s="398"/>
      <c r="C23" s="398"/>
      <c r="D23" s="405">
        <f>D21</f>
        <v>0</v>
      </c>
      <c r="E23" s="405"/>
      <c r="F23" s="405"/>
      <c r="G23" s="405"/>
      <c r="H23" s="405"/>
    </row>
    <row r="24" spans="1:8" ht="50.1" customHeight="1" thickBot="1" x14ac:dyDescent="0.3">
      <c r="A24" s="143"/>
      <c r="B24" s="143"/>
      <c r="C24" s="143"/>
      <c r="D24" s="143"/>
      <c r="E24" s="143"/>
      <c r="F24" s="143"/>
      <c r="G24" s="143"/>
      <c r="H24" s="143"/>
    </row>
    <row r="25" spans="1:8" s="146" customFormat="1" ht="30" customHeight="1" thickTop="1" thickBot="1" x14ac:dyDescent="0.4">
      <c r="A25" s="399" t="s">
        <v>137</v>
      </c>
      <c r="B25" s="399"/>
      <c r="C25" s="399"/>
      <c r="D25" s="400">
        <f>D23</f>
        <v>0</v>
      </c>
      <c r="E25" s="400"/>
      <c r="F25" s="400"/>
      <c r="G25" s="400"/>
      <c r="H25" s="400"/>
    </row>
    <row r="26" spans="1:8" s="146" customFormat="1" ht="30" customHeight="1" thickTop="1" thickBot="1" x14ac:dyDescent="0.4">
      <c r="A26" s="390" t="s">
        <v>133</v>
      </c>
      <c r="B26" s="390"/>
      <c r="C26" s="390"/>
      <c r="D26" s="391"/>
      <c r="E26" s="391"/>
      <c r="F26" s="391"/>
      <c r="G26" s="391"/>
      <c r="H26" s="391"/>
    </row>
    <row r="27" spans="1:8" s="146" customFormat="1" ht="30" customHeight="1" thickTop="1" thickBot="1" x14ac:dyDescent="0.4">
      <c r="A27" s="390" t="s">
        <v>136</v>
      </c>
      <c r="B27" s="390"/>
      <c r="C27" s="390"/>
      <c r="D27" s="391"/>
      <c r="E27" s="391"/>
      <c r="F27" s="391"/>
      <c r="G27" s="391"/>
      <c r="H27" s="391"/>
    </row>
    <row r="28" spans="1:8" s="146" customFormat="1" ht="30" customHeight="1" thickTop="1" thickBot="1" x14ac:dyDescent="0.4">
      <c r="A28" s="390" t="s">
        <v>135</v>
      </c>
      <c r="B28" s="390"/>
      <c r="C28" s="390"/>
      <c r="D28" s="392">
        <f>D25-D26-D27</f>
        <v>0</v>
      </c>
      <c r="E28" s="392"/>
      <c r="F28" s="392"/>
      <c r="G28" s="392"/>
      <c r="H28" s="392"/>
    </row>
    <row r="29" spans="1:8" ht="16.5" thickTop="1" x14ac:dyDescent="0.25">
      <c r="A29" s="118"/>
      <c r="B29" s="118"/>
      <c r="C29" s="118"/>
      <c r="D29" s="114"/>
      <c r="E29" s="114"/>
      <c r="F29" s="114"/>
      <c r="G29" s="114"/>
    </row>
    <row r="31" spans="1:8" s="64" customFormat="1" x14ac:dyDescent="0.25">
      <c r="A31" s="144" t="s">
        <v>39</v>
      </c>
      <c r="B31" s="145" t="s">
        <v>38</v>
      </c>
    </row>
  </sheetData>
  <sheetProtection algorithmName="SHA-512" hashValue="c+9cHl70DBK2TomJpkx/nSPNMOMKsl5QTRETR8R3MCS8GXXlyVf/CMXgtqxvZI3OThXmQeg2zNt/4NpIBjBhAw==" saltValue="GwfHChLSrH5GPH8rkZvMQA==" spinCount="100000" sheet="1" objects="1" scenarios="1"/>
  <mergeCells count="24">
    <mergeCell ref="A28:C28"/>
    <mergeCell ref="B11:H11"/>
    <mergeCell ref="D21:H21"/>
    <mergeCell ref="A22:H22"/>
    <mergeCell ref="D25:H25"/>
    <mergeCell ref="D26:H26"/>
    <mergeCell ref="D27:H27"/>
    <mergeCell ref="D28:H28"/>
    <mergeCell ref="A26:C26"/>
    <mergeCell ref="A27:C27"/>
    <mergeCell ref="B12:H12"/>
    <mergeCell ref="A25:C25"/>
    <mergeCell ref="D20:H20"/>
    <mergeCell ref="A23:C23"/>
    <mergeCell ref="D23:H23"/>
    <mergeCell ref="B14:H14"/>
    <mergeCell ref="B15:H15"/>
    <mergeCell ref="B16:H16"/>
    <mergeCell ref="B17:H17"/>
    <mergeCell ref="A1:H2"/>
    <mergeCell ref="E4:G4"/>
    <mergeCell ref="A6:C6"/>
    <mergeCell ref="A7:C7"/>
    <mergeCell ref="D9:H9"/>
  </mergeCells>
  <dataValidations count="1">
    <dataValidation operator="equal" allowBlank="1" showInputMessage="1" showErrorMessage="1" sqref="H7 D3:D5 H3 D7 E5 A1 A8:A10 A3:A5">
      <formula1>0</formula1>
      <formula2>0</formula2>
    </dataValidation>
  </dataValidations>
  <printOptions horizontalCentered="1"/>
  <pageMargins left="0.78740157480314965" right="0.59055118110236227" top="0.59055118110236227" bottom="0.59055118110236227" header="0" footer="0"/>
  <pageSetup paperSize="9" scale="75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38"/>
  <sheetViews>
    <sheetView showGridLines="0" showZeros="0" zoomScale="115" zoomScaleNormal="115" zoomScaleSheetLayoutView="115" workbookViewId="0">
      <selection activeCell="J12" sqref="J12"/>
    </sheetView>
  </sheetViews>
  <sheetFormatPr defaultColWidth="9.140625" defaultRowHeight="15.75" x14ac:dyDescent="0.25"/>
  <cols>
    <col min="1" max="1" width="7.42578125" style="68" customWidth="1"/>
    <col min="2" max="2" width="21.7109375" style="44" customWidth="1"/>
    <col min="3" max="3" width="37.28515625" style="44" customWidth="1"/>
    <col min="4" max="4" width="14.28515625" style="44" customWidth="1"/>
    <col min="5" max="5" width="13.42578125" style="44" customWidth="1"/>
    <col min="6" max="6" width="11" style="44" customWidth="1"/>
    <col min="7" max="7" width="13.140625" style="44" customWidth="1"/>
    <col min="8" max="8" width="11.5703125" style="44" customWidth="1"/>
    <col min="9" max="12" width="9.140625" style="44"/>
    <col min="13" max="13" width="3.140625" style="44" customWidth="1"/>
    <col min="14" max="14" width="3" style="44" customWidth="1"/>
    <col min="15" max="16384" width="9.140625" style="44"/>
  </cols>
  <sheetData>
    <row r="1" spans="1:8" ht="30.75" customHeight="1" thickBot="1" x14ac:dyDescent="0.3">
      <c r="A1" s="420" t="s">
        <v>33</v>
      </c>
      <c r="B1" s="420"/>
      <c r="C1" s="421" t="str">
        <f>forms!B47</f>
        <v>HOTEL ZOO</v>
      </c>
      <c r="D1" s="421"/>
      <c r="E1" s="421"/>
      <c r="F1" s="421"/>
      <c r="G1" s="421"/>
      <c r="H1" s="421"/>
    </row>
    <row r="2" spans="1:8" ht="30" customHeight="1" thickBot="1" x14ac:dyDescent="0.3">
      <c r="A2" s="397" t="s">
        <v>116</v>
      </c>
      <c r="B2" s="397"/>
      <c r="C2" s="397">
        <f>forms!D8</f>
        <v>0</v>
      </c>
      <c r="D2" s="397"/>
      <c r="E2" s="397"/>
      <c r="F2" s="397"/>
      <c r="G2" s="397"/>
      <c r="H2" s="397"/>
    </row>
    <row r="3" spans="1:8" ht="17.25" customHeight="1" thickBot="1" x14ac:dyDescent="0.3">
      <c r="A3" s="212"/>
      <c r="B3" s="212"/>
      <c r="C3" s="213"/>
      <c r="D3" s="213"/>
      <c r="E3" s="213"/>
      <c r="F3" s="213"/>
      <c r="G3" s="213"/>
      <c r="H3" s="213"/>
    </row>
    <row r="4" spans="1:8" ht="30.75" customHeight="1" thickBot="1" x14ac:dyDescent="0.3">
      <c r="A4" s="422" t="s">
        <v>61</v>
      </c>
      <c r="B4" s="423" t="s">
        <v>117</v>
      </c>
      <c r="C4" s="423"/>
      <c r="D4" s="423"/>
      <c r="E4" s="423"/>
      <c r="F4" s="423"/>
      <c r="G4" s="423"/>
      <c r="H4" s="423"/>
    </row>
    <row r="5" spans="1:8" ht="24" customHeight="1" thickBot="1" x14ac:dyDescent="0.3">
      <c r="A5" s="422"/>
      <c r="B5" s="214" t="s">
        <v>14</v>
      </c>
      <c r="C5" s="183"/>
      <c r="D5" s="315" t="s">
        <v>5</v>
      </c>
      <c r="E5" s="315" t="s">
        <v>9</v>
      </c>
      <c r="F5" s="315" t="s">
        <v>43</v>
      </c>
      <c r="G5" s="315" t="s">
        <v>44</v>
      </c>
      <c r="H5" s="315" t="s">
        <v>17</v>
      </c>
    </row>
    <row r="6" spans="1:8" ht="30" customHeight="1" thickBot="1" x14ac:dyDescent="0.3">
      <c r="A6" s="422"/>
      <c r="B6" s="184" t="str">
        <f>+forms!B47</f>
        <v>HOTEL ZOO</v>
      </c>
      <c r="C6" s="184" t="s">
        <v>62</v>
      </c>
      <c r="D6" s="315"/>
      <c r="E6" s="315"/>
      <c r="F6" s="315"/>
      <c r="G6" s="315"/>
      <c r="H6" s="315"/>
    </row>
    <row r="7" spans="1:8" ht="15.95" customHeight="1" thickBot="1" x14ac:dyDescent="0.3">
      <c r="A7" s="215">
        <v>1</v>
      </c>
      <c r="B7" s="185" t="s">
        <v>74</v>
      </c>
      <c r="C7" s="185">
        <f>forms!D48</f>
        <v>0</v>
      </c>
      <c r="D7" s="186">
        <f>+forms!E48</f>
        <v>0</v>
      </c>
      <c r="E7" s="186">
        <f>+forms!F48</f>
        <v>0</v>
      </c>
      <c r="F7" s="187">
        <f>+forms!H48</f>
        <v>1</v>
      </c>
      <c r="G7" s="187">
        <f>+forms!H48</f>
        <v>1</v>
      </c>
      <c r="H7" s="188">
        <f>+forms!I48</f>
        <v>0</v>
      </c>
    </row>
    <row r="8" spans="1:8" ht="15.95" customHeight="1" thickBot="1" x14ac:dyDescent="0.3">
      <c r="A8" s="215">
        <v>2</v>
      </c>
      <c r="B8" s="185" t="s">
        <v>75</v>
      </c>
      <c r="C8" s="185">
        <f>forms!D49</f>
        <v>0</v>
      </c>
      <c r="D8" s="186">
        <f>+forms!E49</f>
        <v>0</v>
      </c>
      <c r="E8" s="186">
        <f>+forms!F49</f>
        <v>0</v>
      </c>
      <c r="F8" s="187">
        <f>+forms!H49</f>
        <v>1</v>
      </c>
      <c r="G8" s="187">
        <f>+forms!H49</f>
        <v>1</v>
      </c>
      <c r="H8" s="188">
        <f>+forms!I49</f>
        <v>0</v>
      </c>
    </row>
    <row r="9" spans="1:8" ht="15.95" customHeight="1" thickBot="1" x14ac:dyDescent="0.3">
      <c r="A9" s="215">
        <v>3</v>
      </c>
      <c r="B9" s="185" t="s">
        <v>76</v>
      </c>
      <c r="C9" s="185">
        <f>forms!D50</f>
        <v>0</v>
      </c>
      <c r="D9" s="186">
        <f>+forms!E50</f>
        <v>0</v>
      </c>
      <c r="E9" s="186">
        <f>+forms!F50</f>
        <v>0</v>
      </c>
      <c r="F9" s="187">
        <f>+forms!H50</f>
        <v>1</v>
      </c>
      <c r="G9" s="187">
        <f>+forms!H50</f>
        <v>1</v>
      </c>
      <c r="H9" s="188">
        <f>+forms!I50</f>
        <v>0</v>
      </c>
    </row>
    <row r="10" spans="1:8" ht="15.95" customHeight="1" thickBot="1" x14ac:dyDescent="0.3">
      <c r="A10" s="215">
        <v>4</v>
      </c>
      <c r="B10" s="185" t="s">
        <v>77</v>
      </c>
      <c r="C10" s="185">
        <f>forms!D51</f>
        <v>0</v>
      </c>
      <c r="D10" s="186">
        <f>+forms!E51</f>
        <v>0</v>
      </c>
      <c r="E10" s="186">
        <f>+forms!F51</f>
        <v>0</v>
      </c>
      <c r="F10" s="187">
        <f>+forms!H51</f>
        <v>1</v>
      </c>
      <c r="G10" s="187">
        <f>+forms!H51</f>
        <v>1</v>
      </c>
      <c r="H10" s="188">
        <f>+forms!I51</f>
        <v>0</v>
      </c>
    </row>
    <row r="11" spans="1:8" ht="15.95" customHeight="1" thickBot="1" x14ac:dyDescent="0.3">
      <c r="A11" s="215">
        <v>5</v>
      </c>
      <c r="B11" s="185" t="s">
        <v>78</v>
      </c>
      <c r="C11" s="185">
        <f>forms!D52</f>
        <v>0</v>
      </c>
      <c r="D11" s="186">
        <f>+forms!E52</f>
        <v>0</v>
      </c>
      <c r="E11" s="186">
        <f>+forms!F52</f>
        <v>0</v>
      </c>
      <c r="F11" s="187">
        <f>+forms!H52</f>
        <v>1</v>
      </c>
      <c r="G11" s="187">
        <f>+forms!H52</f>
        <v>1</v>
      </c>
      <c r="H11" s="188">
        <f>+forms!I52</f>
        <v>0</v>
      </c>
    </row>
    <row r="12" spans="1:8" ht="15.95" customHeight="1" thickBot="1" x14ac:dyDescent="0.3">
      <c r="A12" s="215">
        <v>6</v>
      </c>
      <c r="B12" s="185" t="s">
        <v>79</v>
      </c>
      <c r="C12" s="185">
        <f>forms!D53</f>
        <v>0</v>
      </c>
      <c r="D12" s="186">
        <f>+forms!E53</f>
        <v>0</v>
      </c>
      <c r="E12" s="186">
        <f>+forms!F53</f>
        <v>0</v>
      </c>
      <c r="F12" s="187">
        <f>+forms!H53</f>
        <v>1</v>
      </c>
      <c r="G12" s="187">
        <f>+forms!H53</f>
        <v>1</v>
      </c>
      <c r="H12" s="188">
        <f>+forms!I53</f>
        <v>0</v>
      </c>
    </row>
    <row r="13" spans="1:8" ht="15.95" customHeight="1" thickBot="1" x14ac:dyDescent="0.3">
      <c r="A13" s="215">
        <v>7</v>
      </c>
      <c r="B13" s="185" t="s">
        <v>80</v>
      </c>
      <c r="C13" s="185">
        <f>forms!D54</f>
        <v>0</v>
      </c>
      <c r="D13" s="186">
        <f>+forms!E54</f>
        <v>0</v>
      </c>
      <c r="E13" s="186">
        <f>+forms!F54</f>
        <v>0</v>
      </c>
      <c r="F13" s="187">
        <f>+forms!H54</f>
        <v>1</v>
      </c>
      <c r="G13" s="187">
        <f>+forms!H54</f>
        <v>1</v>
      </c>
      <c r="H13" s="188">
        <f>+forms!I54</f>
        <v>0</v>
      </c>
    </row>
    <row r="14" spans="1:8" ht="15.95" customHeight="1" thickBot="1" x14ac:dyDescent="0.3">
      <c r="A14" s="215">
        <v>8</v>
      </c>
      <c r="B14" s="185" t="s">
        <v>81</v>
      </c>
      <c r="C14" s="185">
        <f>forms!D55</f>
        <v>0</v>
      </c>
      <c r="D14" s="186">
        <f>+forms!E55</f>
        <v>0</v>
      </c>
      <c r="E14" s="186">
        <f>+forms!F55</f>
        <v>0</v>
      </c>
      <c r="F14" s="187">
        <f>+forms!H55</f>
        <v>1</v>
      </c>
      <c r="G14" s="187">
        <f>+forms!H55</f>
        <v>1</v>
      </c>
      <c r="H14" s="188">
        <f>+forms!I55</f>
        <v>0</v>
      </c>
    </row>
    <row r="15" spans="1:8" ht="15.95" customHeight="1" thickBot="1" x14ac:dyDescent="0.3">
      <c r="A15" s="215">
        <v>9</v>
      </c>
      <c r="B15" s="185" t="s">
        <v>82</v>
      </c>
      <c r="C15" s="185">
        <f>forms!D56</f>
        <v>0</v>
      </c>
      <c r="D15" s="186">
        <f>+forms!E56</f>
        <v>0</v>
      </c>
      <c r="E15" s="186">
        <f>+forms!F56</f>
        <v>0</v>
      </c>
      <c r="F15" s="187">
        <f>+forms!H56</f>
        <v>1</v>
      </c>
      <c r="G15" s="187">
        <f>+forms!H56</f>
        <v>1</v>
      </c>
      <c r="H15" s="188">
        <f>+forms!I56</f>
        <v>0</v>
      </c>
    </row>
    <row r="16" spans="1:8" ht="15.95" customHeight="1" thickBot="1" x14ac:dyDescent="0.3">
      <c r="A16" s="215">
        <v>10</v>
      </c>
      <c r="B16" s="185" t="s">
        <v>83</v>
      </c>
      <c r="C16" s="185">
        <f>forms!D57</f>
        <v>0</v>
      </c>
      <c r="D16" s="186">
        <f>+forms!E57</f>
        <v>0</v>
      </c>
      <c r="E16" s="186">
        <f>+forms!F57</f>
        <v>0</v>
      </c>
      <c r="F16" s="187">
        <f>+forms!H57</f>
        <v>1</v>
      </c>
      <c r="G16" s="187">
        <f>+forms!H57</f>
        <v>1</v>
      </c>
      <c r="H16" s="188">
        <f>+forms!I57</f>
        <v>0</v>
      </c>
    </row>
    <row r="17" spans="1:8" s="45" customFormat="1" ht="15.95" customHeight="1" thickBot="1" x14ac:dyDescent="0.3">
      <c r="A17" s="418" t="s">
        <v>114</v>
      </c>
      <c r="B17" s="418"/>
      <c r="C17" s="418"/>
      <c r="D17" s="418"/>
      <c r="E17" s="418"/>
      <c r="F17" s="418"/>
      <c r="G17" s="418"/>
      <c r="H17" s="216">
        <f>SUM(H7:H16)</f>
        <v>0</v>
      </c>
    </row>
    <row r="18" spans="1:8" ht="15.95" customHeight="1" thickBot="1" x14ac:dyDescent="0.3">
      <c r="A18" s="215" t="s">
        <v>84</v>
      </c>
      <c r="B18" s="185" t="s">
        <v>64</v>
      </c>
      <c r="C18" s="185">
        <f>forms!D59</f>
        <v>0</v>
      </c>
      <c r="D18" s="186">
        <f>+forms!E59</f>
        <v>0</v>
      </c>
      <c r="E18" s="186">
        <f>+forms!F59</f>
        <v>0</v>
      </c>
      <c r="F18" s="187">
        <f>+forms!H59</f>
        <v>1</v>
      </c>
      <c r="G18" s="187">
        <f>+forms!H59</f>
        <v>1</v>
      </c>
      <c r="H18" s="188">
        <f>+forms!I59</f>
        <v>0</v>
      </c>
    </row>
    <row r="19" spans="1:8" ht="15.95" customHeight="1" thickBot="1" x14ac:dyDescent="0.3">
      <c r="A19" s="215" t="s">
        <v>112</v>
      </c>
      <c r="B19" s="185" t="s">
        <v>64</v>
      </c>
      <c r="C19" s="185">
        <f>forms!D60</f>
        <v>0</v>
      </c>
      <c r="D19" s="186">
        <f>+forms!E60</f>
        <v>0</v>
      </c>
      <c r="E19" s="186">
        <f>+forms!F60</f>
        <v>0</v>
      </c>
      <c r="F19" s="187">
        <f>+forms!H60</f>
        <v>1</v>
      </c>
      <c r="G19" s="187">
        <f>+forms!H60</f>
        <v>1</v>
      </c>
      <c r="H19" s="188">
        <f>+forms!I60</f>
        <v>0</v>
      </c>
    </row>
    <row r="20" spans="1:8" ht="15.95" customHeight="1" thickBot="1" x14ac:dyDescent="0.3">
      <c r="A20" s="215" t="s">
        <v>85</v>
      </c>
      <c r="B20" s="185" t="s">
        <v>65</v>
      </c>
      <c r="C20" s="185">
        <f>forms!D61</f>
        <v>0</v>
      </c>
      <c r="D20" s="186">
        <f>+forms!E61</f>
        <v>0</v>
      </c>
      <c r="E20" s="186">
        <f>+forms!F61</f>
        <v>0</v>
      </c>
      <c r="F20" s="187">
        <f>+forms!H61</f>
        <v>1</v>
      </c>
      <c r="G20" s="187">
        <f>+forms!H61</f>
        <v>1</v>
      </c>
      <c r="H20" s="188">
        <f>+forms!I61</f>
        <v>0</v>
      </c>
    </row>
    <row r="21" spans="1:8" ht="15.95" customHeight="1" thickBot="1" x14ac:dyDescent="0.3">
      <c r="A21" s="215" t="s">
        <v>86</v>
      </c>
      <c r="B21" s="185" t="s">
        <v>65</v>
      </c>
      <c r="C21" s="185">
        <f>forms!D62</f>
        <v>0</v>
      </c>
      <c r="D21" s="186">
        <f>+forms!E62</f>
        <v>0</v>
      </c>
      <c r="E21" s="186">
        <f>+forms!F62</f>
        <v>0</v>
      </c>
      <c r="F21" s="187">
        <f>+forms!H62</f>
        <v>1</v>
      </c>
      <c r="G21" s="187">
        <f>+forms!H62</f>
        <v>1</v>
      </c>
      <c r="H21" s="188">
        <f>+forms!I62</f>
        <v>0</v>
      </c>
    </row>
    <row r="22" spans="1:8" ht="15.95" customHeight="1" thickBot="1" x14ac:dyDescent="0.3">
      <c r="A22" s="215" t="s">
        <v>87</v>
      </c>
      <c r="B22" s="185" t="s">
        <v>66</v>
      </c>
      <c r="C22" s="185">
        <f>forms!D63</f>
        <v>0</v>
      </c>
      <c r="D22" s="186">
        <f>+forms!E63</f>
        <v>0</v>
      </c>
      <c r="E22" s="186">
        <f>+forms!F63</f>
        <v>0</v>
      </c>
      <c r="F22" s="187">
        <f>+forms!H63</f>
        <v>1</v>
      </c>
      <c r="G22" s="187">
        <f>+forms!H63</f>
        <v>1</v>
      </c>
      <c r="H22" s="188">
        <f>+forms!I63</f>
        <v>0</v>
      </c>
    </row>
    <row r="23" spans="1:8" ht="15.95" customHeight="1" thickBot="1" x14ac:dyDescent="0.3">
      <c r="A23" s="215" t="s">
        <v>88</v>
      </c>
      <c r="B23" s="185" t="s">
        <v>66</v>
      </c>
      <c r="C23" s="185">
        <f>forms!D64</f>
        <v>0</v>
      </c>
      <c r="D23" s="186">
        <f>+forms!E64</f>
        <v>0</v>
      </c>
      <c r="E23" s="186">
        <f>+forms!F64</f>
        <v>0</v>
      </c>
      <c r="F23" s="187">
        <f>+forms!H64</f>
        <v>1</v>
      </c>
      <c r="G23" s="187">
        <f>+forms!H64</f>
        <v>1</v>
      </c>
      <c r="H23" s="188">
        <f>+forms!I64</f>
        <v>0</v>
      </c>
    </row>
    <row r="24" spans="1:8" ht="15.95" customHeight="1" thickBot="1" x14ac:dyDescent="0.3">
      <c r="A24" s="215" t="s">
        <v>89</v>
      </c>
      <c r="B24" s="185" t="s">
        <v>67</v>
      </c>
      <c r="C24" s="185">
        <f>forms!D65</f>
        <v>0</v>
      </c>
      <c r="D24" s="186">
        <f>+forms!E65</f>
        <v>0</v>
      </c>
      <c r="E24" s="186">
        <f>+forms!F65</f>
        <v>0</v>
      </c>
      <c r="F24" s="187">
        <f>+forms!H65</f>
        <v>1</v>
      </c>
      <c r="G24" s="187">
        <f>+forms!H65</f>
        <v>1</v>
      </c>
      <c r="H24" s="188">
        <f>+forms!I65</f>
        <v>0</v>
      </c>
    </row>
    <row r="25" spans="1:8" ht="15.95" customHeight="1" thickBot="1" x14ac:dyDescent="0.3">
      <c r="A25" s="215" t="s">
        <v>90</v>
      </c>
      <c r="B25" s="185" t="s">
        <v>67</v>
      </c>
      <c r="C25" s="185">
        <f>forms!D66</f>
        <v>0</v>
      </c>
      <c r="D25" s="186">
        <f>+forms!E66</f>
        <v>0</v>
      </c>
      <c r="E25" s="186">
        <f>+forms!F66</f>
        <v>0</v>
      </c>
      <c r="F25" s="187">
        <f>+forms!H66</f>
        <v>1</v>
      </c>
      <c r="G25" s="187">
        <f>+forms!H66</f>
        <v>1</v>
      </c>
      <c r="H25" s="188">
        <f>+forms!I66</f>
        <v>0</v>
      </c>
    </row>
    <row r="26" spans="1:8" ht="15.95" customHeight="1" thickBot="1" x14ac:dyDescent="0.3">
      <c r="A26" s="215" t="s">
        <v>91</v>
      </c>
      <c r="B26" s="185" t="s">
        <v>68</v>
      </c>
      <c r="C26" s="185">
        <f>forms!D67</f>
        <v>0</v>
      </c>
      <c r="D26" s="186">
        <f>+forms!E67</f>
        <v>0</v>
      </c>
      <c r="E26" s="186">
        <f>+forms!F67</f>
        <v>0</v>
      </c>
      <c r="F26" s="187">
        <f>+forms!H67</f>
        <v>1</v>
      </c>
      <c r="G26" s="187">
        <f>+forms!H67</f>
        <v>1</v>
      </c>
      <c r="H26" s="188">
        <f>+forms!I67</f>
        <v>0</v>
      </c>
    </row>
    <row r="27" spans="1:8" ht="15.95" customHeight="1" thickBot="1" x14ac:dyDescent="0.3">
      <c r="A27" s="215" t="s">
        <v>92</v>
      </c>
      <c r="B27" s="185" t="s">
        <v>68</v>
      </c>
      <c r="C27" s="185">
        <f>forms!D68</f>
        <v>0</v>
      </c>
      <c r="D27" s="186">
        <f>+forms!E68</f>
        <v>0</v>
      </c>
      <c r="E27" s="186">
        <f>+forms!F68</f>
        <v>0</v>
      </c>
      <c r="F27" s="187">
        <f>+forms!H68</f>
        <v>1</v>
      </c>
      <c r="G27" s="187">
        <f>+forms!H68</f>
        <v>1</v>
      </c>
      <c r="H27" s="188">
        <f>+forms!I68</f>
        <v>0</v>
      </c>
    </row>
    <row r="28" spans="1:8" ht="15.95" customHeight="1" thickBot="1" x14ac:dyDescent="0.3">
      <c r="A28" s="217" t="s">
        <v>93</v>
      </c>
      <c r="B28" s="185" t="s">
        <v>69</v>
      </c>
      <c r="C28" s="185">
        <f>forms!D69</f>
        <v>0</v>
      </c>
      <c r="D28" s="186">
        <f>+forms!E69</f>
        <v>0</v>
      </c>
      <c r="E28" s="186">
        <f>+forms!F69</f>
        <v>0</v>
      </c>
      <c r="F28" s="187">
        <f>+forms!H69</f>
        <v>1</v>
      </c>
      <c r="G28" s="187">
        <f>+forms!H69</f>
        <v>1</v>
      </c>
      <c r="H28" s="188">
        <f>+forms!I69</f>
        <v>0</v>
      </c>
    </row>
    <row r="29" spans="1:8" ht="15.95" customHeight="1" thickBot="1" x14ac:dyDescent="0.3">
      <c r="A29" s="215" t="s">
        <v>94</v>
      </c>
      <c r="B29" s="185" t="s">
        <v>69</v>
      </c>
      <c r="C29" s="185">
        <f>forms!D70</f>
        <v>0</v>
      </c>
      <c r="D29" s="186">
        <f>+forms!E70</f>
        <v>0</v>
      </c>
      <c r="E29" s="186">
        <f>+forms!F70</f>
        <v>0</v>
      </c>
      <c r="F29" s="187">
        <f>+forms!H70</f>
        <v>1</v>
      </c>
      <c r="G29" s="187">
        <f>+forms!H70</f>
        <v>1</v>
      </c>
      <c r="H29" s="188">
        <f>+forms!I70</f>
        <v>0</v>
      </c>
    </row>
    <row r="30" spans="1:8" ht="15.95" customHeight="1" thickBot="1" x14ac:dyDescent="0.3">
      <c r="A30" s="215" t="s">
        <v>95</v>
      </c>
      <c r="B30" s="185" t="s">
        <v>70</v>
      </c>
      <c r="C30" s="185">
        <f>forms!D71</f>
        <v>0</v>
      </c>
      <c r="D30" s="186">
        <f>+forms!E71</f>
        <v>0</v>
      </c>
      <c r="E30" s="186">
        <f>+forms!F71</f>
        <v>0</v>
      </c>
      <c r="F30" s="187">
        <f>+forms!H71</f>
        <v>1</v>
      </c>
      <c r="G30" s="187">
        <f>+forms!H71</f>
        <v>1</v>
      </c>
      <c r="H30" s="188">
        <f>+forms!I71</f>
        <v>0</v>
      </c>
    </row>
    <row r="31" spans="1:8" ht="15.95" customHeight="1" thickBot="1" x14ac:dyDescent="0.3">
      <c r="A31" s="215" t="s">
        <v>96</v>
      </c>
      <c r="B31" s="185" t="s">
        <v>70</v>
      </c>
      <c r="C31" s="185">
        <f>forms!D72</f>
        <v>0</v>
      </c>
      <c r="D31" s="186">
        <f>+forms!E72</f>
        <v>0</v>
      </c>
      <c r="E31" s="186">
        <f>+forms!F72</f>
        <v>0</v>
      </c>
      <c r="F31" s="187">
        <f>+forms!H72</f>
        <v>1</v>
      </c>
      <c r="G31" s="187">
        <f>+forms!H72</f>
        <v>1</v>
      </c>
      <c r="H31" s="188">
        <f>+forms!I72</f>
        <v>0</v>
      </c>
    </row>
    <row r="32" spans="1:8" ht="15.95" customHeight="1" thickBot="1" x14ac:dyDescent="0.3">
      <c r="A32" s="215" t="s">
        <v>97</v>
      </c>
      <c r="B32" s="185" t="s">
        <v>71</v>
      </c>
      <c r="C32" s="185">
        <f>forms!D73</f>
        <v>0</v>
      </c>
      <c r="D32" s="186">
        <f>+forms!E73</f>
        <v>0</v>
      </c>
      <c r="E32" s="186">
        <f>+forms!F73</f>
        <v>0</v>
      </c>
      <c r="F32" s="187">
        <f>+forms!H73</f>
        <v>1</v>
      </c>
      <c r="G32" s="187">
        <f>+forms!H73</f>
        <v>1</v>
      </c>
      <c r="H32" s="188">
        <f>+forms!I73</f>
        <v>0</v>
      </c>
    </row>
    <row r="33" spans="1:8" ht="15.95" customHeight="1" thickBot="1" x14ac:dyDescent="0.3">
      <c r="A33" s="215" t="s">
        <v>98</v>
      </c>
      <c r="B33" s="185" t="s">
        <v>71</v>
      </c>
      <c r="C33" s="185">
        <f>forms!D74</f>
        <v>0</v>
      </c>
      <c r="D33" s="186">
        <f>+forms!E74</f>
        <v>0</v>
      </c>
      <c r="E33" s="186">
        <f>+forms!F74</f>
        <v>0</v>
      </c>
      <c r="F33" s="187">
        <f>+forms!H74</f>
        <v>1</v>
      </c>
      <c r="G33" s="187">
        <f>+forms!H74</f>
        <v>1</v>
      </c>
      <c r="H33" s="188">
        <f>+forms!I74</f>
        <v>0</v>
      </c>
    </row>
    <row r="34" spans="1:8" ht="15.95" customHeight="1" thickBot="1" x14ac:dyDescent="0.3">
      <c r="A34" s="215" t="s">
        <v>99</v>
      </c>
      <c r="B34" s="185" t="s">
        <v>72</v>
      </c>
      <c r="C34" s="185">
        <f>forms!D75</f>
        <v>0</v>
      </c>
      <c r="D34" s="186">
        <f>+forms!E75</f>
        <v>0</v>
      </c>
      <c r="E34" s="186">
        <f>+forms!F75</f>
        <v>0</v>
      </c>
      <c r="F34" s="187">
        <f>+forms!H75</f>
        <v>1</v>
      </c>
      <c r="G34" s="187">
        <f>+forms!H75</f>
        <v>1</v>
      </c>
      <c r="H34" s="188">
        <f>+forms!I75</f>
        <v>0</v>
      </c>
    </row>
    <row r="35" spans="1:8" ht="15.95" customHeight="1" thickBot="1" x14ac:dyDescent="0.3">
      <c r="A35" s="215" t="s">
        <v>100</v>
      </c>
      <c r="B35" s="185" t="s">
        <v>72</v>
      </c>
      <c r="C35" s="185">
        <f>forms!D76</f>
        <v>0</v>
      </c>
      <c r="D35" s="186">
        <f>+forms!E76</f>
        <v>0</v>
      </c>
      <c r="E35" s="186">
        <f>+forms!F76</f>
        <v>0</v>
      </c>
      <c r="F35" s="187">
        <f>+forms!H76</f>
        <v>1</v>
      </c>
      <c r="G35" s="187">
        <f>+forms!H76</f>
        <v>1</v>
      </c>
      <c r="H35" s="188">
        <f>+forms!I76</f>
        <v>0</v>
      </c>
    </row>
    <row r="36" spans="1:8" ht="15.95" customHeight="1" thickBot="1" x14ac:dyDescent="0.3">
      <c r="A36" s="215" t="s">
        <v>101</v>
      </c>
      <c r="B36" s="185" t="s">
        <v>73</v>
      </c>
      <c r="C36" s="185">
        <f>forms!D77</f>
        <v>0</v>
      </c>
      <c r="D36" s="186">
        <f>+forms!E77</f>
        <v>0</v>
      </c>
      <c r="E36" s="186">
        <f>+forms!F77</f>
        <v>0</v>
      </c>
      <c r="F36" s="187">
        <f>+forms!H77</f>
        <v>1</v>
      </c>
      <c r="G36" s="187">
        <f>+forms!H77</f>
        <v>1</v>
      </c>
      <c r="H36" s="188">
        <f>+forms!I77</f>
        <v>0</v>
      </c>
    </row>
    <row r="37" spans="1:8" ht="15.95" customHeight="1" thickBot="1" x14ac:dyDescent="0.3">
      <c r="A37" s="215" t="s">
        <v>102</v>
      </c>
      <c r="B37" s="185" t="s">
        <v>73</v>
      </c>
      <c r="C37" s="218">
        <f>forms!D78</f>
        <v>0</v>
      </c>
      <c r="D37" s="219">
        <f>+forms!E78</f>
        <v>0</v>
      </c>
      <c r="E37" s="219">
        <f>+forms!F78</f>
        <v>0</v>
      </c>
      <c r="F37" s="220">
        <f>+forms!H78</f>
        <v>1</v>
      </c>
      <c r="G37" s="220">
        <f>+forms!H78</f>
        <v>1</v>
      </c>
      <c r="H37" s="221">
        <f>+forms!I78</f>
        <v>0</v>
      </c>
    </row>
    <row r="38" spans="1:8" s="46" customFormat="1" ht="16.5" thickBot="1" x14ac:dyDescent="0.3">
      <c r="A38" s="419" t="s">
        <v>115</v>
      </c>
      <c r="B38" s="419"/>
      <c r="C38" s="419"/>
      <c r="D38" s="419"/>
      <c r="E38" s="419"/>
      <c r="F38" s="419"/>
      <c r="G38" s="419"/>
      <c r="H38" s="222">
        <f>SUM(H18:H37)</f>
        <v>0</v>
      </c>
    </row>
  </sheetData>
  <sheetProtection algorithmName="SHA-512" hashValue="zajTtGHvVysRZ3nXkM5fFSC99wyud6g5HFfSakEe5hg2kEF/6SqihG93hLVDSNEtZgX9tHJ0+zAlUmaBHQzzcw==" saltValue="8jnyDoC1CfnndoHtqSNFJA==" spinCount="100000" sheet="1" formatCells="0" formatColumns="0" formatRows="0" insertColumns="0" insertRows="0" insertHyperlinks="0" deleteColumns="0" deleteRows="0" sort="0" autoFilter="0" pivotTables="0"/>
  <mergeCells count="13">
    <mergeCell ref="A17:G17"/>
    <mergeCell ref="A38:G38"/>
    <mergeCell ref="A1:B1"/>
    <mergeCell ref="A2:B2"/>
    <mergeCell ref="C1:H1"/>
    <mergeCell ref="A4:A6"/>
    <mergeCell ref="C2:H2"/>
    <mergeCell ref="B4:H4"/>
    <mergeCell ref="D5:D6"/>
    <mergeCell ref="E5:E6"/>
    <mergeCell ref="F5:F6"/>
    <mergeCell ref="G5:G6"/>
    <mergeCell ref="H5:H6"/>
  </mergeCells>
  <dataValidations count="1">
    <dataValidation operator="equal" allowBlank="1" showInputMessage="1" showErrorMessage="1" sqref="A1:A3 B4:C4 C1:C3">
      <formula1>0</formula1>
      <formula2>0</formula2>
    </dataValidation>
  </dataValidations>
  <printOptions horizontalCentered="1"/>
  <pageMargins left="0.59055118110236227" right="0.59055118110236227" top="0.59055118110236227" bottom="0.59055118110236227" header="0" footer="0"/>
  <pageSetup paperSize="9" scale="70" firstPageNumber="0" fitToWidth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15</vt:i4>
      </vt:variant>
    </vt:vector>
  </HeadingPairs>
  <TitlesOfParts>
    <vt:vector size="22" baseType="lpstr">
      <vt:lpstr>forms (2)</vt:lpstr>
      <vt:lpstr>forms</vt:lpstr>
      <vt:lpstr>meals</vt:lpstr>
      <vt:lpstr>invoice</vt:lpstr>
      <vt:lpstr>entry fee invoice</vt:lpstr>
      <vt:lpstr>penalty fee invoice</vt:lpstr>
      <vt:lpstr>ACCOMODATTION LETTER</vt:lpstr>
      <vt:lpstr>forms!__xlnm.Print_Area</vt:lpstr>
      <vt:lpstr>'forms (2)'!__xlnm.Print_Area</vt:lpstr>
      <vt:lpstr>forms!__xlnm.Print_Area_0</vt:lpstr>
      <vt:lpstr>'forms (2)'!__xlnm.Print_Area_0</vt:lpstr>
      <vt:lpstr>forms!__xlnm.Print_Area_0_0</vt:lpstr>
      <vt:lpstr>'forms (2)'!__xlnm.Print_Area_0_0</vt:lpstr>
      <vt:lpstr>forms!__xlnm.Print_Area_0_0_0</vt:lpstr>
      <vt:lpstr>'forms (2)'!__xlnm.Print_Area_0_0_0</vt:lpstr>
      <vt:lpstr>forms!__xlnm.Print_Area_0_0_0_0</vt:lpstr>
      <vt:lpstr>'forms (2)'!__xlnm.Print_Area_0_0_0_0</vt:lpstr>
      <vt:lpstr>'ACCOMODATTION LETTER'!Print_Area</vt:lpstr>
      <vt:lpstr>forms!Print_Area</vt:lpstr>
      <vt:lpstr>'forms (2)'!Print_Area</vt:lpstr>
      <vt:lpstr>invoice!Print_Area</vt:lpstr>
      <vt:lpstr>meals!Print_Area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BetaMarket</cp:lastModifiedBy>
  <cp:lastPrinted>2022-12-20T13:02:31Z</cp:lastPrinted>
  <dcterms:created xsi:type="dcterms:W3CDTF">2015-05-15T10:31:21Z</dcterms:created>
  <dcterms:modified xsi:type="dcterms:W3CDTF">2023-01-10T09:10:04Z</dcterms:modified>
</cp:coreProperties>
</file>