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ustin/Dropbox (iqagency_)/2_klanten/JBN (JB)/JB2301 - EK Judo junioren 2023/Productie/Aanmeldingen/Registatie excel format/OUTLINES/"/>
    </mc:Choice>
  </mc:AlternateContent>
  <xr:revisionPtr revIDLastSave="0" documentId="13_ncr:1_{234A77C2-A209-824F-9C72-D9865FA06810}" xr6:coauthVersionLast="47" xr6:coauthVersionMax="47" xr10:uidLastSave="{00000000-0000-0000-0000-000000000000}"/>
  <bookViews>
    <workbookView xWindow="0" yWindow="500" windowWidth="28800" windowHeight="15820" xr2:uid="{5C5BE73C-1CB4-864B-B015-7B6856DD2D42}"/>
  </bookViews>
  <sheets>
    <sheet name="Registration Form CAT C" sheetId="1" r:id="rId1"/>
    <sheet name="Dropdown menu " sheetId="2" state="hidden" r:id="rId2"/>
    <sheet name="INVOICE" sheetId="3" r:id="rId3"/>
  </sheets>
  <externalReferences>
    <externalReference r:id="rId4"/>
  </externalReferences>
  <definedNames>
    <definedName name="aanmelding">'[1]Lijstje '!$N$2:$N$3</definedName>
    <definedName name="_xlnm.Print_Area" localSheetId="2">INVOICE!$A$1:$K$49</definedName>
    <definedName name="_xlnm.Print_Area" localSheetId="0">'Registration Form CAT C'!$A$1:$BE$110</definedName>
    <definedName name="hotel">'[1]Lijstje '!$D$2:$D$6</definedName>
    <definedName name="Status1">'[1]Lijstje '!$P$2:$P$4</definedName>
    <definedName name="Status2">'[1]Lijstje '!$R$2:$R$4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06" i="1" l="1"/>
  <c r="X106" i="1"/>
  <c r="W106" i="1"/>
  <c r="V106" i="1"/>
  <c r="U106" i="1"/>
  <c r="Y105" i="1"/>
  <c r="X105" i="1"/>
  <c r="W105" i="1"/>
  <c r="V105" i="1"/>
  <c r="U105" i="1"/>
  <c r="Y104" i="1"/>
  <c r="X104" i="1"/>
  <c r="W104" i="1"/>
  <c r="V104" i="1"/>
  <c r="U104" i="1"/>
  <c r="Y103" i="1"/>
  <c r="X103" i="1"/>
  <c r="W103" i="1"/>
  <c r="V103" i="1"/>
  <c r="U103" i="1"/>
  <c r="Y102" i="1"/>
  <c r="X102" i="1"/>
  <c r="W102" i="1"/>
  <c r="V102" i="1"/>
  <c r="U102" i="1"/>
  <c r="Y101" i="1"/>
  <c r="X101" i="1"/>
  <c r="W101" i="1"/>
  <c r="V101" i="1"/>
  <c r="U101" i="1"/>
  <c r="Y100" i="1"/>
  <c r="X100" i="1"/>
  <c r="W100" i="1"/>
  <c r="V100" i="1"/>
  <c r="U100" i="1"/>
  <c r="Y99" i="1"/>
  <c r="X99" i="1"/>
  <c r="W99" i="1"/>
  <c r="V99" i="1"/>
  <c r="U99" i="1"/>
  <c r="Y98" i="1"/>
  <c r="X98" i="1"/>
  <c r="W98" i="1"/>
  <c r="V98" i="1"/>
  <c r="U98" i="1"/>
  <c r="Y97" i="1"/>
  <c r="X97" i="1"/>
  <c r="W97" i="1"/>
  <c r="V97" i="1"/>
  <c r="U97" i="1"/>
  <c r="Y96" i="1"/>
  <c r="X96" i="1"/>
  <c r="W96" i="1"/>
  <c r="V96" i="1"/>
  <c r="U96" i="1"/>
  <c r="Y95" i="1"/>
  <c r="X95" i="1"/>
  <c r="W95" i="1"/>
  <c r="V95" i="1"/>
  <c r="U95" i="1"/>
  <c r="Y94" i="1"/>
  <c r="X94" i="1"/>
  <c r="W94" i="1"/>
  <c r="V94" i="1"/>
  <c r="U94" i="1"/>
  <c r="Y93" i="1"/>
  <c r="X93" i="1"/>
  <c r="W93" i="1"/>
  <c r="V93" i="1"/>
  <c r="U93" i="1"/>
  <c r="Y92" i="1"/>
  <c r="X92" i="1"/>
  <c r="W92" i="1"/>
  <c r="V92" i="1"/>
  <c r="U92" i="1"/>
  <c r="Y91" i="1"/>
  <c r="X91" i="1"/>
  <c r="W91" i="1"/>
  <c r="V91" i="1"/>
  <c r="U91" i="1"/>
  <c r="Y90" i="1"/>
  <c r="X90" i="1"/>
  <c r="W90" i="1"/>
  <c r="V90" i="1"/>
  <c r="U90" i="1"/>
  <c r="Y89" i="1"/>
  <c r="X89" i="1"/>
  <c r="W89" i="1"/>
  <c r="V89" i="1"/>
  <c r="U89" i="1"/>
  <c r="Y88" i="1"/>
  <c r="X88" i="1"/>
  <c r="W88" i="1"/>
  <c r="V88" i="1"/>
  <c r="U88" i="1"/>
  <c r="Y87" i="1"/>
  <c r="X87" i="1"/>
  <c r="W87" i="1"/>
  <c r="V87" i="1"/>
  <c r="U87" i="1"/>
  <c r="Y86" i="1"/>
  <c r="X86" i="1"/>
  <c r="W86" i="1"/>
  <c r="V86" i="1"/>
  <c r="U86" i="1"/>
  <c r="Y85" i="1"/>
  <c r="X85" i="1"/>
  <c r="W85" i="1"/>
  <c r="V85" i="1"/>
  <c r="U85" i="1"/>
  <c r="Y84" i="1"/>
  <c r="X84" i="1"/>
  <c r="W84" i="1"/>
  <c r="V84" i="1"/>
  <c r="U84" i="1"/>
  <c r="Y83" i="1"/>
  <c r="X83" i="1"/>
  <c r="W83" i="1"/>
  <c r="V83" i="1"/>
  <c r="U83" i="1"/>
  <c r="Y82" i="1"/>
  <c r="X82" i="1"/>
  <c r="W82" i="1"/>
  <c r="V82" i="1"/>
  <c r="U82" i="1"/>
  <c r="Y81" i="1"/>
  <c r="X81" i="1"/>
  <c r="W81" i="1"/>
  <c r="V81" i="1"/>
  <c r="U81" i="1"/>
  <c r="Y80" i="1"/>
  <c r="X80" i="1"/>
  <c r="W80" i="1"/>
  <c r="V80" i="1"/>
  <c r="U80" i="1"/>
  <c r="Y79" i="1"/>
  <c r="X79" i="1"/>
  <c r="W79" i="1"/>
  <c r="V79" i="1"/>
  <c r="U79" i="1"/>
  <c r="Y78" i="1"/>
  <c r="X78" i="1"/>
  <c r="W78" i="1"/>
  <c r="V78" i="1"/>
  <c r="U78" i="1"/>
  <c r="Y77" i="1"/>
  <c r="X77" i="1"/>
  <c r="W77" i="1"/>
  <c r="V77" i="1"/>
  <c r="U77" i="1"/>
  <c r="Y76" i="1"/>
  <c r="X76" i="1"/>
  <c r="W76" i="1"/>
  <c r="V76" i="1"/>
  <c r="U76" i="1"/>
  <c r="Y75" i="1"/>
  <c r="X75" i="1"/>
  <c r="W75" i="1"/>
  <c r="V75" i="1"/>
  <c r="U75" i="1"/>
  <c r="Y74" i="1"/>
  <c r="X74" i="1"/>
  <c r="W74" i="1"/>
  <c r="V74" i="1"/>
  <c r="U74" i="1"/>
  <c r="Y73" i="1"/>
  <c r="X73" i="1"/>
  <c r="W73" i="1"/>
  <c r="V73" i="1"/>
  <c r="U73" i="1"/>
  <c r="Y72" i="1"/>
  <c r="X72" i="1"/>
  <c r="W72" i="1"/>
  <c r="V72" i="1"/>
  <c r="U72" i="1"/>
  <c r="Y71" i="1"/>
  <c r="X71" i="1"/>
  <c r="W71" i="1"/>
  <c r="V71" i="1"/>
  <c r="U71" i="1"/>
  <c r="Y70" i="1"/>
  <c r="X70" i="1"/>
  <c r="W70" i="1"/>
  <c r="V70" i="1"/>
  <c r="U70" i="1"/>
  <c r="Y69" i="1"/>
  <c r="X69" i="1"/>
  <c r="W69" i="1"/>
  <c r="V69" i="1"/>
  <c r="U69" i="1"/>
  <c r="Y68" i="1"/>
  <c r="X68" i="1"/>
  <c r="W68" i="1"/>
  <c r="V68" i="1"/>
  <c r="U68" i="1"/>
  <c r="Y67" i="1"/>
  <c r="X67" i="1"/>
  <c r="W67" i="1"/>
  <c r="V67" i="1"/>
  <c r="U67" i="1"/>
  <c r="Y66" i="1"/>
  <c r="X66" i="1"/>
  <c r="W66" i="1"/>
  <c r="V66" i="1"/>
  <c r="U66" i="1"/>
  <c r="Y65" i="1"/>
  <c r="X65" i="1"/>
  <c r="W65" i="1"/>
  <c r="V65" i="1"/>
  <c r="U65" i="1"/>
  <c r="Y64" i="1"/>
  <c r="X64" i="1"/>
  <c r="W64" i="1"/>
  <c r="V64" i="1"/>
  <c r="U64" i="1"/>
  <c r="Y63" i="1"/>
  <c r="X63" i="1"/>
  <c r="W63" i="1"/>
  <c r="V63" i="1"/>
  <c r="U63" i="1"/>
  <c r="Y62" i="1"/>
  <c r="X62" i="1"/>
  <c r="W62" i="1"/>
  <c r="V62" i="1"/>
  <c r="U62" i="1"/>
  <c r="Y61" i="1"/>
  <c r="X61" i="1"/>
  <c r="W61" i="1"/>
  <c r="V61" i="1"/>
  <c r="U61" i="1"/>
  <c r="Y60" i="1"/>
  <c r="X60" i="1"/>
  <c r="W60" i="1"/>
  <c r="V60" i="1"/>
  <c r="U60" i="1"/>
  <c r="Y59" i="1"/>
  <c r="X59" i="1"/>
  <c r="W59" i="1"/>
  <c r="V59" i="1"/>
  <c r="U59" i="1"/>
  <c r="Y58" i="1"/>
  <c r="X58" i="1"/>
  <c r="W58" i="1"/>
  <c r="V58" i="1"/>
  <c r="U58" i="1"/>
  <c r="Y57" i="1"/>
  <c r="X57" i="1"/>
  <c r="W57" i="1"/>
  <c r="V57" i="1"/>
  <c r="U57" i="1"/>
  <c r="Y56" i="1"/>
  <c r="X56" i="1"/>
  <c r="W56" i="1"/>
  <c r="V56" i="1"/>
  <c r="U56" i="1"/>
  <c r="Y55" i="1"/>
  <c r="X55" i="1"/>
  <c r="W55" i="1"/>
  <c r="V55" i="1"/>
  <c r="U55" i="1"/>
  <c r="Y54" i="1"/>
  <c r="X54" i="1"/>
  <c r="W54" i="1"/>
  <c r="V54" i="1"/>
  <c r="U54" i="1"/>
  <c r="Y53" i="1"/>
  <c r="X53" i="1"/>
  <c r="W53" i="1"/>
  <c r="V53" i="1"/>
  <c r="U53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BB100" i="1"/>
  <c r="BA107" i="1"/>
  <c r="G23" i="3" s="1"/>
  <c r="BD60" i="1"/>
  <c r="BD61" i="1"/>
  <c r="BD62" i="1"/>
  <c r="BD63" i="1"/>
  <c r="BD64" i="1"/>
  <c r="BD65" i="1"/>
  <c r="BD66" i="1"/>
  <c r="BD67" i="1"/>
  <c r="BD68" i="1"/>
  <c r="BD69" i="1"/>
  <c r="BD70" i="1"/>
  <c r="BD71" i="1"/>
  <c r="BD72" i="1"/>
  <c r="BD73" i="1"/>
  <c r="BD74" i="1"/>
  <c r="BD75" i="1"/>
  <c r="BD76" i="1"/>
  <c r="BD77" i="1"/>
  <c r="BD78" i="1"/>
  <c r="BD79" i="1"/>
  <c r="BD80" i="1"/>
  <c r="BD81" i="1"/>
  <c r="BD82" i="1"/>
  <c r="BD83" i="1"/>
  <c r="BD84" i="1"/>
  <c r="BD85" i="1"/>
  <c r="BD86" i="1"/>
  <c r="BD87" i="1"/>
  <c r="BD88" i="1"/>
  <c r="BD89" i="1"/>
  <c r="BD90" i="1"/>
  <c r="BD91" i="1"/>
  <c r="BD92" i="1"/>
  <c r="BD93" i="1"/>
  <c r="BD94" i="1"/>
  <c r="BD95" i="1"/>
  <c r="BD96" i="1"/>
  <c r="BD97" i="1"/>
  <c r="BD98" i="1"/>
  <c r="BD99" i="1"/>
  <c r="BD100" i="1"/>
  <c r="BD101" i="1"/>
  <c r="BD102" i="1"/>
  <c r="BD103" i="1"/>
  <c r="BD104" i="1"/>
  <c r="BD105" i="1"/>
  <c r="BD106" i="1"/>
  <c r="BD59" i="1"/>
  <c r="BD58" i="1"/>
  <c r="BD57" i="1"/>
  <c r="BD56" i="1"/>
  <c r="BD55" i="1"/>
  <c r="BD54" i="1"/>
  <c r="BD53" i="1"/>
  <c r="J17" i="3"/>
  <c r="B19" i="3"/>
  <c r="K57" i="1"/>
  <c r="P25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53" i="1"/>
  <c r="AP54" i="1"/>
  <c r="AP53" i="1"/>
  <c r="AP55" i="1"/>
  <c r="AP56" i="1"/>
  <c r="AP57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0" i="1"/>
  <c r="AP81" i="1"/>
  <c r="AP82" i="1"/>
  <c r="AP83" i="1"/>
  <c r="AP84" i="1"/>
  <c r="AP85" i="1"/>
  <c r="AP86" i="1"/>
  <c r="AP87" i="1"/>
  <c r="AP88" i="1"/>
  <c r="AP89" i="1"/>
  <c r="AP90" i="1"/>
  <c r="AP91" i="1"/>
  <c r="AP92" i="1"/>
  <c r="AP93" i="1"/>
  <c r="AP94" i="1"/>
  <c r="AP95" i="1"/>
  <c r="AP96" i="1"/>
  <c r="AP97" i="1"/>
  <c r="AP98" i="1"/>
  <c r="AP99" i="1"/>
  <c r="AP100" i="1"/>
  <c r="AP101" i="1"/>
  <c r="AP102" i="1"/>
  <c r="AP103" i="1"/>
  <c r="AP104" i="1"/>
  <c r="AP105" i="1"/>
  <c r="AP106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79" i="1"/>
  <c r="AH80" i="1"/>
  <c r="AH81" i="1"/>
  <c r="AH82" i="1"/>
  <c r="AH83" i="1"/>
  <c r="AH84" i="1"/>
  <c r="AH85" i="1"/>
  <c r="AH86" i="1"/>
  <c r="AH87" i="1"/>
  <c r="AH88" i="1"/>
  <c r="AH89" i="1"/>
  <c r="AH90" i="1"/>
  <c r="AH91" i="1"/>
  <c r="AH92" i="1"/>
  <c r="AH93" i="1"/>
  <c r="AH94" i="1"/>
  <c r="AH95" i="1"/>
  <c r="AH96" i="1"/>
  <c r="AH97" i="1"/>
  <c r="AH98" i="1"/>
  <c r="AH99" i="1"/>
  <c r="AH100" i="1"/>
  <c r="AH101" i="1"/>
  <c r="AH102" i="1"/>
  <c r="AH103" i="1"/>
  <c r="AH104" i="1"/>
  <c r="AH105" i="1"/>
  <c r="AH106" i="1"/>
  <c r="K56" i="1"/>
  <c r="T56" i="1"/>
  <c r="T96" i="1"/>
  <c r="T97" i="1"/>
  <c r="T98" i="1"/>
  <c r="T99" i="1"/>
  <c r="T100" i="1"/>
  <c r="T101" i="1"/>
  <c r="BB101" i="1" s="1"/>
  <c r="T102" i="1"/>
  <c r="T103" i="1"/>
  <c r="BB103" i="1" s="1"/>
  <c r="T104" i="1"/>
  <c r="T105" i="1"/>
  <c r="T106" i="1"/>
  <c r="T53" i="1"/>
  <c r="AE4" i="2"/>
  <c r="AE3" i="2"/>
  <c r="T95" i="1"/>
  <c r="BB95" i="1" s="1"/>
  <c r="T94" i="1"/>
  <c r="BB94" i="1" s="1"/>
  <c r="T93" i="1"/>
  <c r="BB93" i="1" s="1"/>
  <c r="T92" i="1"/>
  <c r="T91" i="1"/>
  <c r="T90" i="1"/>
  <c r="T89" i="1"/>
  <c r="T88" i="1"/>
  <c r="T87" i="1"/>
  <c r="T86" i="1"/>
  <c r="T85" i="1"/>
  <c r="BB85" i="1" s="1"/>
  <c r="T84" i="1"/>
  <c r="T83" i="1"/>
  <c r="T82" i="1"/>
  <c r="T81" i="1"/>
  <c r="T80" i="1"/>
  <c r="T79" i="1"/>
  <c r="BB79" i="1" s="1"/>
  <c r="T78" i="1"/>
  <c r="T77" i="1"/>
  <c r="BB77" i="1" s="1"/>
  <c r="T76" i="1"/>
  <c r="T75" i="1"/>
  <c r="T74" i="1"/>
  <c r="T73" i="1"/>
  <c r="T72" i="1"/>
  <c r="T71" i="1"/>
  <c r="BB71" i="1" s="1"/>
  <c r="T70" i="1"/>
  <c r="BB70" i="1" s="1"/>
  <c r="T69" i="1"/>
  <c r="BB69" i="1" s="1"/>
  <c r="T68" i="1"/>
  <c r="T67" i="1"/>
  <c r="T66" i="1"/>
  <c r="T65" i="1"/>
  <c r="T64" i="1"/>
  <c r="T63" i="1"/>
  <c r="BB63" i="1" s="1"/>
  <c r="T62" i="1"/>
  <c r="BB62" i="1" s="1"/>
  <c r="T61" i="1"/>
  <c r="BB61" i="1" s="1"/>
  <c r="T60" i="1"/>
  <c r="T59" i="1"/>
  <c r="T58" i="1"/>
  <c r="T57" i="1"/>
  <c r="T55" i="1"/>
  <c r="K55" i="1"/>
  <c r="T54" i="1"/>
  <c r="K54" i="1"/>
  <c r="E32" i="1"/>
  <c r="D55" i="1" s="1"/>
  <c r="C39" i="3" l="1"/>
  <c r="BD107" i="1"/>
  <c r="G25" i="3" s="1"/>
  <c r="BB106" i="1"/>
  <c r="BB98" i="1"/>
  <c r="BB104" i="1"/>
  <c r="BB54" i="1"/>
  <c r="BB55" i="1"/>
  <c r="BB80" i="1"/>
  <c r="AH107" i="1"/>
  <c r="E23" i="3" s="1"/>
  <c r="BB99" i="1"/>
  <c r="BB91" i="1"/>
  <c r="BB83" i="1"/>
  <c r="BB75" i="1"/>
  <c r="BB67" i="1"/>
  <c r="BB59" i="1"/>
  <c r="AP107" i="1"/>
  <c r="F23" i="3" s="1"/>
  <c r="BB53" i="1"/>
  <c r="T107" i="1"/>
  <c r="C23" i="3" s="1"/>
  <c r="BB92" i="1"/>
  <c r="BB84" i="1"/>
  <c r="BB76" i="1"/>
  <c r="BB68" i="1"/>
  <c r="BB88" i="1"/>
  <c r="I14" i="3"/>
  <c r="BB105" i="1"/>
  <c r="BB65" i="1"/>
  <c r="BB87" i="1"/>
  <c r="BB78" i="1"/>
  <c r="BB57" i="1"/>
  <c r="BB60" i="1"/>
  <c r="BB90" i="1"/>
  <c r="BB66" i="1"/>
  <c r="BB97" i="1"/>
  <c r="BB89" i="1"/>
  <c r="BB64" i="1"/>
  <c r="BB72" i="1"/>
  <c r="BB102" i="1"/>
  <c r="BB86" i="1"/>
  <c r="BB81" i="1"/>
  <c r="BB73" i="1"/>
  <c r="BB74" i="1"/>
  <c r="BB82" i="1"/>
  <c r="BB58" i="1"/>
  <c r="BB56" i="1"/>
  <c r="BB96" i="1"/>
  <c r="AC87" i="1"/>
  <c r="BC87" i="1" s="1"/>
  <c r="AC102" i="1"/>
  <c r="BC102" i="1" s="1"/>
  <c r="AC60" i="1"/>
  <c r="AC68" i="1"/>
  <c r="BC68" i="1" s="1"/>
  <c r="AC76" i="1"/>
  <c r="BC76" i="1" s="1"/>
  <c r="AC84" i="1"/>
  <c r="BC84" i="1" s="1"/>
  <c r="AC101" i="1"/>
  <c r="AC103" i="1"/>
  <c r="AC55" i="1"/>
  <c r="BC55" i="1" s="1"/>
  <c r="AC72" i="1"/>
  <c r="BC72" i="1" s="1"/>
  <c r="AC56" i="1"/>
  <c r="BC56" i="1" s="1"/>
  <c r="AC104" i="1"/>
  <c r="BC104" i="1" s="1"/>
  <c r="AC96" i="1"/>
  <c r="BC96" i="1" s="1"/>
  <c r="AC88" i="1"/>
  <c r="BC88" i="1" s="1"/>
  <c r="AC69" i="1"/>
  <c r="AC57" i="1"/>
  <c r="BC57" i="1" s="1"/>
  <c r="AC61" i="1"/>
  <c r="AC65" i="1"/>
  <c r="BC65" i="1" s="1"/>
  <c r="AC105" i="1"/>
  <c r="AC97" i="1"/>
  <c r="AC80" i="1"/>
  <c r="BC80" i="1" s="1"/>
  <c r="AC92" i="1"/>
  <c r="AC70" i="1"/>
  <c r="AC74" i="1"/>
  <c r="BC74" i="1" s="1"/>
  <c r="AC78" i="1"/>
  <c r="BC78" i="1" s="1"/>
  <c r="AC82" i="1"/>
  <c r="BC82" i="1" s="1"/>
  <c r="AC86" i="1"/>
  <c r="AC90" i="1"/>
  <c r="BC90" i="1" s="1"/>
  <c r="AC53" i="1"/>
  <c r="BC53" i="1" s="1"/>
  <c r="AC58" i="1"/>
  <c r="BC58" i="1" s="1"/>
  <c r="AC62" i="1"/>
  <c r="AC66" i="1"/>
  <c r="BC66" i="1" s="1"/>
  <c r="AC64" i="1"/>
  <c r="BC64" i="1" s="1"/>
  <c r="AC71" i="1"/>
  <c r="AC79" i="1"/>
  <c r="AC95" i="1"/>
  <c r="AC67" i="1"/>
  <c r="BC67" i="1" s="1"/>
  <c r="AC75" i="1"/>
  <c r="BC75" i="1" s="1"/>
  <c r="AC91" i="1"/>
  <c r="BC91" i="1" s="1"/>
  <c r="AC54" i="1"/>
  <c r="BC54" i="1" s="1"/>
  <c r="AC63" i="1"/>
  <c r="AC94" i="1"/>
  <c r="AC83" i="1"/>
  <c r="BC83" i="1" s="1"/>
  <c r="AC59" i="1"/>
  <c r="BC59" i="1" s="1"/>
  <c r="AC100" i="1"/>
  <c r="AC73" i="1"/>
  <c r="BC73" i="1" s="1"/>
  <c r="AC77" i="1"/>
  <c r="AC81" i="1"/>
  <c r="BC81" i="1" s="1"/>
  <c r="AC85" i="1"/>
  <c r="AC89" i="1"/>
  <c r="BC89" i="1" s="1"/>
  <c r="AC93" i="1"/>
  <c r="AC99" i="1"/>
  <c r="AC106" i="1"/>
  <c r="AC98" i="1"/>
  <c r="D101" i="1"/>
  <c r="D96" i="1"/>
  <c r="D104" i="1"/>
  <c r="D103" i="1"/>
  <c r="D102" i="1"/>
  <c r="D99" i="1"/>
  <c r="D100" i="1"/>
  <c r="D106" i="1"/>
  <c r="D98" i="1"/>
  <c r="D105" i="1"/>
  <c r="D97" i="1"/>
  <c r="D56" i="1"/>
  <c r="D81" i="1"/>
  <c r="D65" i="1"/>
  <c r="D90" i="1"/>
  <c r="D74" i="1"/>
  <c r="D58" i="1"/>
  <c r="D87" i="1"/>
  <c r="D71" i="1"/>
  <c r="D54" i="1"/>
  <c r="D80" i="1"/>
  <c r="D64" i="1"/>
  <c r="D77" i="1"/>
  <c r="D61" i="1"/>
  <c r="D86" i="1"/>
  <c r="D70" i="1"/>
  <c r="D53" i="1"/>
  <c r="D83" i="1"/>
  <c r="D67" i="1"/>
  <c r="D92" i="1"/>
  <c r="D76" i="1"/>
  <c r="D89" i="1"/>
  <c r="D73" i="1"/>
  <c r="D57" i="1"/>
  <c r="D82" i="1"/>
  <c r="D66" i="1"/>
  <c r="D95" i="1"/>
  <c r="D79" i="1"/>
  <c r="D63" i="1"/>
  <c r="D88" i="1"/>
  <c r="D72" i="1"/>
  <c r="D85" i="1"/>
  <c r="D69" i="1"/>
  <c r="D94" i="1"/>
  <c r="D78" i="1"/>
  <c r="D62" i="1"/>
  <c r="D91" i="1"/>
  <c r="D75" i="1"/>
  <c r="D59" i="1"/>
  <c r="D84" i="1"/>
  <c r="D68" i="1"/>
  <c r="D93" i="1"/>
  <c r="D60" i="1"/>
  <c r="BC93" i="1" l="1"/>
  <c r="BE93" i="1" s="1"/>
  <c r="BC79" i="1"/>
  <c r="BE79" i="1" s="1"/>
  <c r="BC86" i="1"/>
  <c r="BE86" i="1" s="1"/>
  <c r="BC105" i="1"/>
  <c r="BE105" i="1" s="1"/>
  <c r="BC60" i="1"/>
  <c r="BE60" i="1" s="1"/>
  <c r="BC94" i="1"/>
  <c r="BE94" i="1" s="1"/>
  <c r="BC71" i="1"/>
  <c r="BE71" i="1" s="1"/>
  <c r="BC85" i="1"/>
  <c r="BE85" i="1" s="1"/>
  <c r="BC63" i="1"/>
  <c r="BE63" i="1" s="1"/>
  <c r="BC61" i="1"/>
  <c r="BE61" i="1" s="1"/>
  <c r="BC103" i="1"/>
  <c r="BE103" i="1" s="1"/>
  <c r="BC77" i="1"/>
  <c r="BE77" i="1" s="1"/>
  <c r="BC62" i="1"/>
  <c r="BE62" i="1" s="1"/>
  <c r="BC70" i="1"/>
  <c r="BE70" i="1" s="1"/>
  <c r="BC69" i="1"/>
  <c r="BE69" i="1" s="1"/>
  <c r="BC101" i="1"/>
  <c r="BE101" i="1" s="1"/>
  <c r="BC98" i="1"/>
  <c r="BE98" i="1" s="1"/>
  <c r="BC92" i="1"/>
  <c r="BE92" i="1" s="1"/>
  <c r="BC106" i="1"/>
  <c r="BE106" i="1" s="1"/>
  <c r="BC100" i="1"/>
  <c r="BE100" i="1" s="1"/>
  <c r="BC99" i="1"/>
  <c r="BE99" i="1" s="1"/>
  <c r="BC95" i="1"/>
  <c r="BE95" i="1" s="1"/>
  <c r="BC97" i="1"/>
  <c r="BE97" i="1" s="1"/>
  <c r="BE53" i="1"/>
  <c r="BE104" i="1"/>
  <c r="BE55" i="1"/>
  <c r="BE54" i="1"/>
  <c r="BE84" i="1"/>
  <c r="BE75" i="1"/>
  <c r="BE76" i="1"/>
  <c r="BE59" i="1"/>
  <c r="BE90" i="1"/>
  <c r="BE68" i="1"/>
  <c r="BE81" i="1"/>
  <c r="BE88" i="1"/>
  <c r="BE67" i="1"/>
  <c r="BE80" i="1"/>
  <c r="BE96" i="1"/>
  <c r="BE83" i="1"/>
  <c r="BE66" i="1"/>
  <c r="BE91" i="1"/>
  <c r="AC107" i="1"/>
  <c r="D23" i="3" s="1"/>
  <c r="BE65" i="1"/>
  <c r="BE78" i="1"/>
  <c r="BE87" i="1"/>
  <c r="BB107" i="1"/>
  <c r="C25" i="3" s="1"/>
  <c r="BE89" i="1"/>
  <c r="BE64" i="1"/>
  <c r="BE72" i="1"/>
  <c r="BE82" i="1"/>
  <c r="BE58" i="1"/>
  <c r="BE102" i="1"/>
  <c r="BE56" i="1"/>
  <c r="BE73" i="1"/>
  <c r="BE74" i="1"/>
  <c r="BC107" i="1" l="1"/>
  <c r="D25" i="3" s="1"/>
  <c r="BE57" i="1"/>
  <c r="BE107" i="1" s="1"/>
  <c r="H25" i="3" s="1"/>
  <c r="H32" i="3" s="1"/>
</calcChain>
</file>

<file path=xl/sharedStrings.xml><?xml version="1.0" encoding="utf-8"?>
<sst xmlns="http://schemas.openxmlformats.org/spreadsheetml/2006/main" count="421" uniqueCount="366">
  <si>
    <t>Instruction registration form</t>
  </si>
  <si>
    <t xml:space="preserve">Please fill in all cells with individual, travel, hotel and practical information </t>
  </si>
  <si>
    <t xml:space="preserve">Hotel category  </t>
  </si>
  <si>
    <t>CAT A</t>
  </si>
  <si>
    <t>Change in booking</t>
  </si>
  <si>
    <t xml:space="preserve">Travel type </t>
  </si>
  <si>
    <t>Touring bus</t>
  </si>
  <si>
    <t>If there are changes within the booking, send a new (version) registration form to the organization</t>
  </si>
  <si>
    <t>Select how the athletes and staff will travel to the Netherlands</t>
  </si>
  <si>
    <t xml:space="preserve">Parking spot </t>
  </si>
  <si>
    <t>Yes</t>
  </si>
  <si>
    <t xml:space="preserve">Deadline registration form: </t>
  </si>
  <si>
    <t>In case you are traveling by car or bus, please indicatie if you will need parking at the hotel and venue?</t>
  </si>
  <si>
    <t>01-08-2023 = Full registration (fill in part 1,2,3 and 4 of form)</t>
  </si>
  <si>
    <t>No</t>
  </si>
  <si>
    <t xml:space="preserve">Send registration to: </t>
  </si>
  <si>
    <t xml:space="preserve">booking@jbn.nl </t>
  </si>
  <si>
    <t>Venue &lt;&gt; hotel shuttle bus</t>
  </si>
  <si>
    <t xml:space="preserve">Do the athletes and staff use the shuttle bus? (HOTEL -VENUE - HOTEL) </t>
  </si>
  <si>
    <t>Double</t>
  </si>
  <si>
    <t>1. Contact information</t>
  </si>
  <si>
    <t>Single</t>
  </si>
  <si>
    <t>Federation Name:</t>
  </si>
  <si>
    <t xml:space="preserve">Visa invitation letter </t>
  </si>
  <si>
    <t xml:space="preserve">Netherlands </t>
  </si>
  <si>
    <t>Do the atheletes need a letter of invitation for a visa?</t>
  </si>
  <si>
    <t>E-mail</t>
  </si>
  <si>
    <t>3. Invoice information</t>
  </si>
  <si>
    <t>Full federation name</t>
  </si>
  <si>
    <t>Contact person (finance)</t>
  </si>
  <si>
    <t>Contact Person:</t>
  </si>
  <si>
    <t>E-mail address (finance)</t>
  </si>
  <si>
    <t>Invoice addres</t>
  </si>
  <si>
    <t>Street name + nr</t>
  </si>
  <si>
    <t>Phone:</t>
  </si>
  <si>
    <t>City</t>
  </si>
  <si>
    <t>ZIP code</t>
  </si>
  <si>
    <t>Country</t>
  </si>
  <si>
    <t>VAT identification</t>
  </si>
  <si>
    <r>
      <rPr>
        <b/>
        <u/>
        <sz val="20"/>
        <color theme="1"/>
        <rFont val="Calibri (Hoofdtekst)"/>
      </rPr>
      <t xml:space="preserve">4. Individual Information </t>
    </r>
    <r>
      <rPr>
        <b/>
        <u/>
        <sz val="20"/>
        <color theme="1"/>
        <rFont val="Calibri"/>
        <family val="2"/>
        <scheme val="minor"/>
      </rPr>
      <t xml:space="preserve">- </t>
    </r>
    <r>
      <rPr>
        <b/>
        <u/>
        <sz val="20"/>
        <color theme="1"/>
        <rFont val="Calibri (Hoofdtekst)"/>
      </rPr>
      <t xml:space="preserve">fill in all cells, please </t>
    </r>
  </si>
  <si>
    <t xml:space="preserve">No. </t>
  </si>
  <si>
    <t>Given Name(s)</t>
  </si>
  <si>
    <t>SURNAME(S)</t>
  </si>
  <si>
    <t>Sex</t>
  </si>
  <si>
    <t>Category or Function</t>
  </si>
  <si>
    <t>HOTEL</t>
  </si>
  <si>
    <t>GENERAL INFORMATION</t>
  </si>
  <si>
    <t>TRAVEL INFORMATION</t>
  </si>
  <si>
    <t>MEALS RESERVATION</t>
  </si>
  <si>
    <t>ROOM</t>
  </si>
  <si>
    <t>TOTAL NIGHTS</t>
  </si>
  <si>
    <t>TYPE OF TRAVEL</t>
  </si>
  <si>
    <t>AIRPORT PICK-UP</t>
  </si>
  <si>
    <t>SHUTTLE BUS (HOTEL - VENUE)</t>
  </si>
  <si>
    <t>PARKING REQUIRED AT HOTEL?</t>
  </si>
  <si>
    <t>VISA INVITATION LETTER?</t>
  </si>
  <si>
    <t>ARRIVAL</t>
  </si>
  <si>
    <t xml:space="preserve">DEPARTURE </t>
  </si>
  <si>
    <t xml:space="preserve">Date </t>
  </si>
  <si>
    <t>Arrival Time</t>
  </si>
  <si>
    <t>From</t>
  </si>
  <si>
    <t xml:space="preserve">To </t>
  </si>
  <si>
    <t>Flight or train number</t>
  </si>
  <si>
    <t>Departure Time</t>
  </si>
  <si>
    <t>Kolom1</t>
  </si>
  <si>
    <t>sex</t>
  </si>
  <si>
    <t>Category</t>
  </si>
  <si>
    <t>Hotels</t>
  </si>
  <si>
    <t>Hotel cat</t>
  </si>
  <si>
    <t xml:space="preserve">Lunch </t>
  </si>
  <si>
    <t>room</t>
  </si>
  <si>
    <t>Airport Pick-ip</t>
  </si>
  <si>
    <t xml:space="preserve">Type transport </t>
  </si>
  <si>
    <t>Aanmelding</t>
  </si>
  <si>
    <t>Status ontvangen</t>
  </si>
  <si>
    <t xml:space="preserve">Status verstuurd </t>
  </si>
  <si>
    <t>Land</t>
  </si>
  <si>
    <t>Landcode</t>
  </si>
  <si>
    <t xml:space="preserve">Arrival Time </t>
  </si>
  <si>
    <t xml:space="preserve">Departure Time </t>
  </si>
  <si>
    <t>hotel prijzen - full board</t>
  </si>
  <si>
    <t xml:space="preserve">Aantallen </t>
  </si>
  <si>
    <t>M</t>
  </si>
  <si>
    <t>-60</t>
  </si>
  <si>
    <t>A - Marriot</t>
  </si>
  <si>
    <t>Airplane</t>
  </si>
  <si>
    <t>To receive</t>
  </si>
  <si>
    <t>To do</t>
  </si>
  <si>
    <t xml:space="preserve">Armenia </t>
  </si>
  <si>
    <t>00_ARM</t>
  </si>
  <si>
    <t>hotel</t>
  </si>
  <si>
    <t>lunch</t>
  </si>
  <si>
    <t>diner</t>
  </si>
  <si>
    <t>Totaal</t>
  </si>
  <si>
    <t>F</t>
  </si>
  <si>
    <t>-66</t>
  </si>
  <si>
    <t>A - WestCord</t>
  </si>
  <si>
    <t>CAT B</t>
  </si>
  <si>
    <t>Received</t>
  </si>
  <si>
    <t>Doing</t>
  </si>
  <si>
    <t xml:space="preserve">Austria </t>
  </si>
  <si>
    <t>00_AUT</t>
  </si>
  <si>
    <t>sinlge</t>
  </si>
  <si>
    <t>-73</t>
  </si>
  <si>
    <t>A - NH Hotel</t>
  </si>
  <si>
    <t>CAT C</t>
  </si>
  <si>
    <t xml:space="preserve">Car </t>
  </si>
  <si>
    <t>Processed</t>
  </si>
  <si>
    <t>Done</t>
  </si>
  <si>
    <t>Azerbaijan</t>
  </si>
  <si>
    <t>00_AZE</t>
  </si>
  <si>
    <t>double</t>
  </si>
  <si>
    <t>-81</t>
  </si>
  <si>
    <t>B - Ibis</t>
  </si>
  <si>
    <t>Train</t>
  </si>
  <si>
    <t>Belgium</t>
  </si>
  <si>
    <t>00_BEL</t>
  </si>
  <si>
    <t>-90</t>
  </si>
  <si>
    <t>C - Campanille</t>
  </si>
  <si>
    <t xml:space="preserve">Bosnia and Herzegovina </t>
  </si>
  <si>
    <t>00_BIH</t>
  </si>
  <si>
    <t>-100</t>
  </si>
  <si>
    <t xml:space="preserve">Bulgaria </t>
  </si>
  <si>
    <t>00_BGR</t>
  </si>
  <si>
    <t>+100</t>
  </si>
  <si>
    <t xml:space="preserve">Croatia </t>
  </si>
  <si>
    <t>00_COA</t>
  </si>
  <si>
    <t>-48</t>
  </si>
  <si>
    <t xml:space="preserve">Cyprus </t>
  </si>
  <si>
    <t>00_CYP</t>
  </si>
  <si>
    <t>-52</t>
  </si>
  <si>
    <t xml:space="preserve">Czech Republic </t>
  </si>
  <si>
    <t>00_CZE</t>
  </si>
  <si>
    <t>-57</t>
  </si>
  <si>
    <t>Denmark</t>
  </si>
  <si>
    <t>00_DNK</t>
  </si>
  <si>
    <t>-63</t>
  </si>
  <si>
    <t xml:space="preserve">Estonia </t>
  </si>
  <si>
    <t>00_EST</t>
  </si>
  <si>
    <t>Hotel prices</t>
  </si>
  <si>
    <t>-70</t>
  </si>
  <si>
    <t>Finland</t>
  </si>
  <si>
    <t>00_FIN</t>
  </si>
  <si>
    <t>Prices per person/night</t>
  </si>
  <si>
    <t>-78</t>
  </si>
  <si>
    <t>France</t>
  </si>
  <si>
    <t>00_FRA</t>
  </si>
  <si>
    <t>+78</t>
  </si>
  <si>
    <t xml:space="preserve">Georgia </t>
  </si>
  <si>
    <t>00_GEO</t>
  </si>
  <si>
    <t>Category A</t>
  </si>
  <si>
    <t>Coach</t>
  </si>
  <si>
    <t>Germany</t>
  </si>
  <si>
    <t>00_GER</t>
  </si>
  <si>
    <t>Category B</t>
  </si>
  <si>
    <t xml:space="preserve">Official </t>
  </si>
  <si>
    <t>Great Britain</t>
  </si>
  <si>
    <t>00_GBR</t>
  </si>
  <si>
    <t>Category  C</t>
  </si>
  <si>
    <t>Referee</t>
  </si>
  <si>
    <t>Greece</t>
  </si>
  <si>
    <t>00_GRC</t>
  </si>
  <si>
    <t xml:space="preserve">Medic </t>
  </si>
  <si>
    <t>Hungary</t>
  </si>
  <si>
    <t>00_HUN</t>
  </si>
  <si>
    <t xml:space="preserve">Press </t>
  </si>
  <si>
    <t>Iceland</t>
  </si>
  <si>
    <t>00_ISL</t>
  </si>
  <si>
    <t xml:space="preserve">Israel </t>
  </si>
  <si>
    <t>00_ISR</t>
  </si>
  <si>
    <t>Italy</t>
  </si>
  <si>
    <t>00_ITA</t>
  </si>
  <si>
    <t>Kosovo</t>
  </si>
  <si>
    <t>00_XKS</t>
  </si>
  <si>
    <t xml:space="preserve">Lativia </t>
  </si>
  <si>
    <t>00_LVA</t>
  </si>
  <si>
    <t xml:space="preserve">Lithuania </t>
  </si>
  <si>
    <t>00_LTU</t>
  </si>
  <si>
    <t>Montenegro</t>
  </si>
  <si>
    <t>00_MNE</t>
  </si>
  <si>
    <t>00_NLD</t>
  </si>
  <si>
    <t xml:space="preserve">Norway </t>
  </si>
  <si>
    <t>00_NOR</t>
  </si>
  <si>
    <t xml:space="preserve">Poland </t>
  </si>
  <si>
    <t>00_POL</t>
  </si>
  <si>
    <t>Portugal</t>
  </si>
  <si>
    <t>00_PRT</t>
  </si>
  <si>
    <t xml:space="preserve">Republic of Moldova </t>
  </si>
  <si>
    <t>00_MDA</t>
  </si>
  <si>
    <t xml:space="preserve">Romania </t>
  </si>
  <si>
    <t>00_ROU</t>
  </si>
  <si>
    <t xml:space="preserve">Serbia </t>
  </si>
  <si>
    <t>00_SRB</t>
  </si>
  <si>
    <t xml:space="preserve">Slovakia </t>
  </si>
  <si>
    <t>00_SVK</t>
  </si>
  <si>
    <t xml:space="preserve">Slovenia </t>
  </si>
  <si>
    <t>Spain</t>
  </si>
  <si>
    <t>00_ESP</t>
  </si>
  <si>
    <t>Sweden</t>
  </si>
  <si>
    <t>00_SWE</t>
  </si>
  <si>
    <t xml:space="preserve">Switzerland </t>
  </si>
  <si>
    <t>00_CHE</t>
  </si>
  <si>
    <t xml:space="preserve">Turkiye </t>
  </si>
  <si>
    <t>00_TUR</t>
  </si>
  <si>
    <t xml:space="preserve">Ukraine </t>
  </si>
  <si>
    <t>00_UKR</t>
  </si>
  <si>
    <t>Arrival date</t>
  </si>
  <si>
    <t>Departure date</t>
  </si>
  <si>
    <t>14-07-2023 = Basic registration (fill in part 1,2 and 3 of form)</t>
  </si>
  <si>
    <t>Provisional block booking</t>
  </si>
  <si>
    <t>Lunch in hotel (non competition days)</t>
  </si>
  <si>
    <t>Number of Double rooms</t>
  </si>
  <si>
    <t>Number of Single rooms</t>
  </si>
  <si>
    <t>Total hotel nights</t>
  </si>
  <si>
    <t>Lunch in venue (competition days)</t>
  </si>
  <si>
    <t>Lunch (in venue)
Competition days</t>
  </si>
  <si>
    <t>Competition days</t>
  </si>
  <si>
    <t>TOTAL LUNCH NCD</t>
  </si>
  <si>
    <t>Total LUNCH CD</t>
  </si>
  <si>
    <t>TOTAL DINNER</t>
  </si>
  <si>
    <t>Non-competition days</t>
  </si>
  <si>
    <t>Lunch (in hotel)
Non-competition days</t>
  </si>
  <si>
    <t>Dinner (in hotels) all days</t>
  </si>
  <si>
    <t>Preffered type of room (athletes)</t>
  </si>
  <si>
    <t>Preffered type of room (staff)</t>
  </si>
  <si>
    <t>e.g.1</t>
  </si>
  <si>
    <t>e.g.2</t>
  </si>
  <si>
    <t>e.g.3</t>
  </si>
  <si>
    <t>e.g.4</t>
  </si>
  <si>
    <t>Jan</t>
  </si>
  <si>
    <t>de Jong</t>
  </si>
  <si>
    <t>van den Ouden</t>
  </si>
  <si>
    <t>Crista</t>
  </si>
  <si>
    <t>Petra</t>
  </si>
  <si>
    <t>de Lange</t>
  </si>
  <si>
    <t>James</t>
  </si>
  <si>
    <t>Nooitgedacht</t>
  </si>
  <si>
    <t>Total Amount MEALS</t>
  </si>
  <si>
    <t>Total Amount HOTEL</t>
  </si>
  <si>
    <t xml:space="preserve">Total Amount TRANSPORT </t>
  </si>
  <si>
    <t>Kolom2</t>
  </si>
  <si>
    <t>Kolom3</t>
  </si>
  <si>
    <t>Kolom4</t>
  </si>
  <si>
    <t>DINNER</t>
  </si>
  <si>
    <t>BAR</t>
  </si>
  <si>
    <t>AMS</t>
  </si>
  <si>
    <t>FL1001</t>
  </si>
  <si>
    <t>KL387</t>
  </si>
  <si>
    <t>FL1002</t>
  </si>
  <si>
    <t>CATEGORY</t>
  </si>
  <si>
    <t>Kolom5</t>
  </si>
  <si>
    <t>PRICE PER NIGHT</t>
  </si>
  <si>
    <t>Kolom6</t>
  </si>
  <si>
    <t>LUNCH HOTEL</t>
  </si>
  <si>
    <t>LUNCH VENUE</t>
  </si>
  <si>
    <t>Room no.
Please assign</t>
  </si>
  <si>
    <t>Transport kosten retour</t>
  </si>
  <si>
    <t>LUNCH HOTEL p.d.</t>
  </si>
  <si>
    <t>LUNCH VENUE p.d.</t>
  </si>
  <si>
    <t>DINNER p.d.</t>
  </si>
  <si>
    <t>Deliver to:</t>
  </si>
  <si>
    <t>Kolom7</t>
  </si>
  <si>
    <t>Kolom8</t>
  </si>
  <si>
    <t>Kolom9</t>
  </si>
  <si>
    <t>Kolom10</t>
  </si>
  <si>
    <t>Kolom11</t>
  </si>
  <si>
    <t>Kolom12</t>
  </si>
  <si>
    <t>Kolom13</t>
  </si>
  <si>
    <t>Kolom14</t>
  </si>
  <si>
    <t>Kolom15</t>
  </si>
  <si>
    <t>Kolom16</t>
  </si>
  <si>
    <t>Kolom17</t>
  </si>
  <si>
    <t>Kolom18</t>
  </si>
  <si>
    <t>Kolom19</t>
  </si>
  <si>
    <t>Kolom20</t>
  </si>
  <si>
    <t>Kolom21</t>
  </si>
  <si>
    <t>Kolom22</t>
  </si>
  <si>
    <t>Kolom23</t>
  </si>
  <si>
    <t>Kolom24</t>
  </si>
  <si>
    <t>Kolom25</t>
  </si>
  <si>
    <t>Kolom26</t>
  </si>
  <si>
    <t>Kolom27</t>
  </si>
  <si>
    <t>Kolom28</t>
  </si>
  <si>
    <t>Kolom29</t>
  </si>
  <si>
    <t>Kolom30</t>
  </si>
  <si>
    <t>Kolom31</t>
  </si>
  <si>
    <t>Kolom32</t>
  </si>
  <si>
    <t>Kolom33</t>
  </si>
  <si>
    <t>Kolom34</t>
  </si>
  <si>
    <t>Kolom35</t>
  </si>
  <si>
    <t>Kolom36</t>
  </si>
  <si>
    <t>Kolom37</t>
  </si>
  <si>
    <t>Kolom38</t>
  </si>
  <si>
    <t>Kolom39</t>
  </si>
  <si>
    <t>Kolom40</t>
  </si>
  <si>
    <t>Kolom41</t>
  </si>
  <si>
    <t>Kolom42</t>
  </si>
  <si>
    <t>Kolom43</t>
  </si>
  <si>
    <t>Kolom44</t>
  </si>
  <si>
    <t>Kolom45</t>
  </si>
  <si>
    <t>Kolom46</t>
  </si>
  <si>
    <t>Kolom47</t>
  </si>
  <si>
    <t>Kolom48</t>
  </si>
  <si>
    <t>Kolom49</t>
  </si>
  <si>
    <t>Kolom50</t>
  </si>
  <si>
    <t>Kolom51</t>
  </si>
  <si>
    <t>Kolom52</t>
  </si>
  <si>
    <t xml:space="preserve">There is limited availability per category/hotel. The organisation reserves the right to move delegations to another category/hotel. </t>
  </si>
  <si>
    <t xml:space="preserve">Total number of athletes </t>
  </si>
  <si>
    <t xml:space="preserve">Total number of staff </t>
  </si>
  <si>
    <t>Dinner in hotel</t>
  </si>
  <si>
    <t xml:space="preserve">All necessary information for registration can be found in the outlines </t>
  </si>
  <si>
    <t>Mixed -57</t>
  </si>
  <si>
    <t>Mixed -70</t>
  </si>
  <si>
    <t>Mixed +70</t>
  </si>
  <si>
    <t>Mixed -73</t>
  </si>
  <si>
    <t>Mixed -90</t>
  </si>
  <si>
    <t>Mixed +90</t>
  </si>
  <si>
    <t xml:space="preserve">Total Amount p.p. </t>
  </si>
  <si>
    <t>EJU Hotel Full board</t>
  </si>
  <si>
    <t xml:space="preserve">Utrecht, </t>
  </si>
  <si>
    <t xml:space="preserve">DATE </t>
  </si>
  <si>
    <t>INVOICE NR</t>
  </si>
  <si>
    <t>(ZELF INVULLEN)</t>
  </si>
  <si>
    <t>TOTAL HOTEL</t>
  </si>
  <si>
    <t>TOTAL MEALS</t>
  </si>
  <si>
    <t>TOTAL TRANSPORT</t>
  </si>
  <si>
    <t>TOTAL</t>
  </si>
  <si>
    <t># LUNCH HOTEL</t>
  </si>
  <si>
    <t># LUNCH VENUE</t>
  </si>
  <si>
    <t># DINNER</t>
  </si>
  <si>
    <t># NIGHTS</t>
  </si>
  <si>
    <t>MEALS</t>
  </si>
  <si>
    <t>Kolom512</t>
  </si>
  <si>
    <t>Yes = 1, No = 0</t>
  </si>
  <si>
    <t>Total</t>
  </si>
  <si>
    <t>TOTAL BOOKING</t>
  </si>
  <si>
    <t>Payment Conditions</t>
  </si>
  <si>
    <t>Cancellation Policy</t>
  </si>
  <si>
    <t>Bank Details</t>
  </si>
  <si>
    <t>Name:</t>
  </si>
  <si>
    <t>Adress:</t>
  </si>
  <si>
    <t>Account nr:</t>
  </si>
  <si>
    <t>IBAN</t>
  </si>
  <si>
    <t>SWIFT code:</t>
  </si>
  <si>
    <t>Please specify:</t>
  </si>
  <si>
    <t>The Hague 2023 EJCJ</t>
  </si>
  <si>
    <t>All bank fees and money transfer costs must be paid by the sending federation.</t>
  </si>
  <si>
    <t>RABOBANK</t>
  </si>
  <si>
    <t>Croeselaan 18, 3500 HG Utrecht</t>
  </si>
  <si>
    <t>NL52RABO0381033937</t>
  </si>
  <si>
    <t>RABONL2U</t>
  </si>
  <si>
    <t>TRANSFER</t>
  </si>
  <si>
    <t># TRANSFERS</t>
  </si>
  <si>
    <t>Is an airport transfer  required from Amsterdam Airport Schiphol to your hotel? €22,50 p.p.round trip</t>
  </si>
  <si>
    <t>Airport transfer (round trip)</t>
  </si>
  <si>
    <t>TRANSFER SCHIPHOL</t>
  </si>
  <si>
    <t>Nederlandse Judobond</t>
  </si>
  <si>
    <t xml:space="preserve">Kelvinbaan 46 
3439 MT Nieuwegein </t>
  </si>
  <si>
    <t>+31307073600</t>
  </si>
  <si>
    <t>Document version name example: 
COUNTRYNAME_EJCJ_The Hague_Registration_HOTEL CAT_C_V1_230714
COUNTRYNAME_EJCJ_The Hague_Registration_HOTEL CAT_C_V2_230722</t>
  </si>
  <si>
    <t>2. General registration - CATEGORY C</t>
  </si>
  <si>
    <t>Category C</t>
  </si>
  <si>
    <t>VAT NR. NL002870381B01</t>
  </si>
  <si>
    <t>Before August 1 – full refund</t>
  </si>
  <si>
    <t>After August 1 – no refund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</si>
</sst>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.00.00.000"/>
    <numFmt numFmtId="165" formatCode="&quot;€&quot;\ #,##0.00"/>
    <numFmt numFmtId="166" formatCode="[$-409]h:mm\ AM/PM;@"/>
    <numFmt numFmtId="167" formatCode="[$-F400]h:mm:ss\ AM/PM"/>
  </numFmts>
  <fonts count="48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20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u/>
      <sz val="20"/>
      <color rgb="FF002060"/>
      <name val="Calibri (Hoofdtekst)"/>
    </font>
    <font>
      <b/>
      <sz val="20"/>
      <color rgb="FF00206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6"/>
      <color rgb="FFFF902B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20"/>
      <color rgb="FF00206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1"/>
      <color rgb="FFF36F23"/>
      <name val="Arial"/>
      <family val="2"/>
    </font>
    <font>
      <b/>
      <sz val="16"/>
      <color theme="5"/>
      <name val="Calibri"/>
      <family val="2"/>
      <scheme val="minor"/>
    </font>
    <font>
      <b/>
      <sz val="16"/>
      <color rgb="FFFFFF00"/>
      <name val="Calibri"/>
      <family val="2"/>
      <scheme val="minor"/>
    </font>
    <font>
      <u/>
      <sz val="14"/>
      <color rgb="FFFF0000"/>
      <name val="Calibri"/>
      <family val="2"/>
      <scheme val="minor"/>
    </font>
    <font>
      <b/>
      <sz val="24"/>
      <color rgb="FFFF902B"/>
      <name val="Arial"/>
      <family val="2"/>
    </font>
    <font>
      <sz val="12"/>
      <color rgb="FFFF902B"/>
      <name val="Calibri"/>
      <family val="2"/>
      <scheme val="minor"/>
    </font>
    <font>
      <b/>
      <u/>
      <sz val="16"/>
      <color theme="5"/>
      <name val="Calibri"/>
      <family val="2"/>
      <scheme val="minor"/>
    </font>
    <font>
      <u/>
      <sz val="16"/>
      <color theme="10"/>
      <name val="Calibri"/>
      <family val="2"/>
      <scheme val="minor"/>
    </font>
    <font>
      <b/>
      <u/>
      <sz val="20"/>
      <color theme="1"/>
      <name val="Calibri (Hoofdtekst)"/>
    </font>
    <font>
      <b/>
      <sz val="12"/>
      <color rgb="FFFF0000"/>
      <name val="Calibri"/>
      <family val="2"/>
      <scheme val="minor"/>
    </font>
    <font>
      <b/>
      <sz val="14"/>
      <color rgb="FFFF902B"/>
      <name val="Calibri"/>
      <family val="2"/>
      <scheme val="minor"/>
    </font>
    <font>
      <b/>
      <sz val="14"/>
      <color rgb="FF002060"/>
      <name val="Calibri (Hoofdtekst)"/>
    </font>
    <font>
      <b/>
      <sz val="14"/>
      <color rgb="FF002060"/>
      <name val="Calibri"/>
      <family val="2"/>
      <scheme val="minor"/>
    </font>
    <font>
      <b/>
      <u/>
      <sz val="16"/>
      <color theme="1"/>
      <name val="Calibri (Hoofdtekst)"/>
    </font>
    <font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20"/>
      <color rgb="FFFF912B"/>
      <name val="Calibri"/>
      <family val="2"/>
      <scheme val="minor"/>
    </font>
    <font>
      <b/>
      <u/>
      <sz val="20"/>
      <color rgb="FFFF912B"/>
      <name val="Calibri"/>
      <family val="2"/>
      <scheme val="minor"/>
    </font>
    <font>
      <sz val="12"/>
      <color rgb="FFFF912B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color rgb="FF002060"/>
      <name val="TrebuchetMS"/>
    </font>
    <font>
      <sz val="24"/>
      <color rgb="FF002060"/>
      <name val="Calibri"/>
      <family val="2"/>
      <scheme val="minor"/>
    </font>
    <font>
      <sz val="22"/>
      <color rgb="FF00206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02B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12B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1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theme="1"/>
      </left>
      <right style="medium">
        <color indexed="64"/>
      </right>
      <top style="medium">
        <color theme="1"/>
      </top>
      <bottom/>
      <diagonal/>
    </border>
    <border>
      <left style="medium">
        <color indexed="64"/>
      </left>
      <right style="medium">
        <color indexed="64"/>
      </right>
      <top style="medium">
        <color theme="1"/>
      </top>
      <bottom/>
      <diagonal/>
    </border>
    <border>
      <left style="medium">
        <color indexed="64"/>
      </left>
      <right/>
      <top style="medium">
        <color theme="1"/>
      </top>
      <bottom style="medium">
        <color indexed="64"/>
      </bottom>
      <diagonal/>
    </border>
    <border>
      <left/>
      <right style="medium">
        <color indexed="64"/>
      </right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indexed="64"/>
      </right>
      <top/>
      <bottom style="medium">
        <color theme="1"/>
      </bottom>
      <diagonal/>
    </border>
    <border>
      <left style="medium">
        <color indexed="64"/>
      </left>
      <right style="medium">
        <color indexed="64"/>
      </right>
      <top/>
      <bottom style="medium">
        <color theme="1"/>
      </bottom>
      <diagonal/>
    </border>
    <border>
      <left style="medium">
        <color indexed="64"/>
      </left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medium">
        <color indexed="64"/>
      </right>
      <top/>
      <bottom style="medium">
        <color theme="1"/>
      </bottom>
      <diagonal/>
    </border>
    <border>
      <left style="medium">
        <color indexed="64"/>
      </left>
      <right style="medium">
        <color theme="1"/>
      </right>
      <top/>
      <bottom style="medium">
        <color theme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/>
      <right style="medium">
        <color theme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912B"/>
      </left>
      <right style="medium">
        <color rgb="FFFF912B"/>
      </right>
      <top/>
      <bottom/>
      <diagonal/>
    </border>
    <border>
      <left style="medium">
        <color rgb="FFFF912B"/>
      </left>
      <right style="medium">
        <color rgb="FFFF912B"/>
      </right>
      <top/>
      <bottom style="thin">
        <color indexed="64"/>
      </bottom>
      <diagonal/>
    </border>
    <border>
      <left style="medium">
        <color rgb="FFFF912B"/>
      </left>
      <right style="medium">
        <color rgb="FFFF912B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rgb="FFFF912B"/>
      </left>
      <right style="medium">
        <color rgb="FFFF912B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theme="1"/>
      </left>
      <right/>
      <top style="medium">
        <color theme="1"/>
      </top>
      <bottom style="thin">
        <color indexed="64"/>
      </bottom>
      <diagonal/>
    </border>
    <border>
      <left style="medium">
        <color rgb="FFFF912B"/>
      </left>
      <right style="medium">
        <color rgb="FFFF912B"/>
      </right>
      <top style="medium">
        <color theme="1"/>
      </top>
      <bottom style="thin">
        <color indexed="64"/>
      </bottom>
      <diagonal/>
    </border>
    <border>
      <left/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/>
      <top style="medium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indexed="64"/>
      </top>
      <bottom style="medium">
        <color theme="1"/>
      </bottom>
      <diagonal/>
    </border>
    <border>
      <left style="medium">
        <color rgb="FFFF912B"/>
      </left>
      <right style="medium">
        <color rgb="FFFF912B"/>
      </right>
      <top/>
      <bottom style="medium">
        <color theme="1"/>
      </bottom>
      <diagonal/>
    </border>
    <border>
      <left/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medium">
        <color indexed="64"/>
      </right>
      <top/>
      <bottom/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rgb="FFFF912B"/>
      </left>
      <right style="medium">
        <color rgb="FFFF912B"/>
      </right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thin">
        <color indexed="64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 style="thin">
        <color indexed="64"/>
      </top>
      <bottom/>
      <diagonal/>
    </border>
    <border>
      <left style="thin">
        <color indexed="64"/>
      </left>
      <right style="medium">
        <color theme="1"/>
      </right>
      <top/>
      <bottom/>
      <diagonal/>
    </border>
    <border>
      <left style="thin">
        <color indexed="64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/>
      <top/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/>
      <diagonal/>
    </border>
    <border>
      <left style="medium">
        <color indexed="64"/>
      </left>
      <right style="medium">
        <color theme="1"/>
      </right>
      <top style="medium">
        <color theme="1"/>
      </top>
      <bottom/>
      <diagonal/>
    </border>
    <border>
      <left style="medium">
        <color indexed="64"/>
      </left>
      <right style="medium">
        <color theme="1"/>
      </right>
      <top/>
      <bottom/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/>
      <bottom style="medium">
        <color indexed="64"/>
      </bottom>
      <diagonal/>
    </border>
    <border>
      <left/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thin">
        <color theme="1"/>
      </right>
      <top style="medium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03">
    <xf numFmtId="0" fontId="0" fillId="0" borderId="0" xfId="0"/>
    <xf numFmtId="0" fontId="0" fillId="3" borderId="0" xfId="0" applyFill="1"/>
    <xf numFmtId="0" fontId="0" fillId="2" borderId="0" xfId="0" applyFill="1"/>
    <xf numFmtId="0" fontId="4" fillId="2" borderId="0" xfId="0" applyFont="1" applyFill="1"/>
    <xf numFmtId="0" fontId="5" fillId="2" borderId="0" xfId="1" applyFill="1" applyBorder="1"/>
    <xf numFmtId="0" fontId="6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11" fillId="4" borderId="4" xfId="0" applyFont="1" applyFill="1" applyBorder="1" applyAlignment="1">
      <alignment horizontal="left" vertical="top"/>
    </xf>
    <xf numFmtId="0" fontId="11" fillId="4" borderId="0" xfId="0" applyFont="1" applyFill="1" applyAlignment="1">
      <alignment horizontal="left" vertical="top"/>
    </xf>
    <xf numFmtId="0" fontId="11" fillId="4" borderId="5" xfId="0" applyFont="1" applyFill="1" applyBorder="1" applyAlignment="1">
      <alignment horizontal="left" vertical="top"/>
    </xf>
    <xf numFmtId="0" fontId="12" fillId="3" borderId="0" xfId="0" applyFont="1" applyFill="1" applyAlignment="1">
      <alignment vertical="center"/>
    </xf>
    <xf numFmtId="0" fontId="14" fillId="3" borderId="0" xfId="0" applyFont="1" applyFill="1" applyAlignment="1">
      <alignment vertical="top"/>
    </xf>
    <xf numFmtId="0" fontId="15" fillId="2" borderId="0" xfId="0" applyFont="1" applyFill="1"/>
    <xf numFmtId="0" fontId="14" fillId="2" borderId="0" xfId="0" applyFont="1" applyFill="1"/>
    <xf numFmtId="0" fontId="16" fillId="4" borderId="4" xfId="0" applyFont="1" applyFill="1" applyBorder="1" applyAlignment="1">
      <alignment horizontal="left" vertical="top"/>
    </xf>
    <xf numFmtId="0" fontId="16" fillId="4" borderId="0" xfId="0" applyFont="1" applyFill="1" applyAlignment="1">
      <alignment horizontal="left" vertical="top"/>
    </xf>
    <xf numFmtId="0" fontId="16" fillId="4" borderId="5" xfId="0" applyFont="1" applyFill="1" applyBorder="1" applyAlignment="1">
      <alignment horizontal="left" vertical="top"/>
    </xf>
    <xf numFmtId="0" fontId="17" fillId="3" borderId="0" xfId="0" applyFont="1" applyFill="1"/>
    <xf numFmtId="0" fontId="17" fillId="2" borderId="0" xfId="0" applyFont="1" applyFill="1"/>
    <xf numFmtId="0" fontId="18" fillId="3" borderId="0" xfId="0" applyFont="1" applyFill="1" applyAlignment="1">
      <alignment vertical="top"/>
    </xf>
    <xf numFmtId="0" fontId="15" fillId="2" borderId="0" xfId="1" applyFont="1" applyFill="1" applyBorder="1" applyAlignment="1">
      <alignment vertical="top"/>
    </xf>
    <xf numFmtId="0" fontId="19" fillId="2" borderId="0" xfId="0" applyFont="1" applyFill="1" applyAlignment="1">
      <alignment vertical="top" wrapText="1"/>
    </xf>
    <xf numFmtId="0" fontId="20" fillId="2" borderId="0" xfId="1" applyFont="1" applyFill="1" applyBorder="1" applyAlignment="1">
      <alignment horizontal="left" vertical="top"/>
    </xf>
    <xf numFmtId="0" fontId="14" fillId="3" borderId="0" xfId="0" applyFont="1" applyFill="1"/>
    <xf numFmtId="0" fontId="18" fillId="3" borderId="0" xfId="0" applyFont="1" applyFill="1"/>
    <xf numFmtId="0" fontId="22" fillId="2" borderId="0" xfId="1" applyFont="1" applyFill="1" applyBorder="1"/>
    <xf numFmtId="0" fontId="24" fillId="2" borderId="0" xfId="0" applyFont="1" applyFill="1"/>
    <xf numFmtId="0" fontId="15" fillId="2" borderId="0" xfId="1" applyFont="1" applyFill="1" applyBorder="1" applyAlignment="1">
      <alignment horizontal="left" vertical="top"/>
    </xf>
    <xf numFmtId="0" fontId="9" fillId="2" borderId="0" xfId="0" applyFont="1" applyFill="1" applyAlignment="1">
      <alignment horizontal="left" vertical="top"/>
    </xf>
    <xf numFmtId="0" fontId="17" fillId="3" borderId="0" xfId="1" applyFont="1" applyFill="1" applyBorder="1" applyAlignment="1">
      <alignment vertical="top"/>
    </xf>
    <xf numFmtId="0" fontId="17" fillId="2" borderId="0" xfId="1" applyFont="1" applyFill="1" applyBorder="1" applyAlignment="1">
      <alignment vertical="top"/>
    </xf>
    <xf numFmtId="0" fontId="20" fillId="5" borderId="13" xfId="0" applyFont="1" applyFill="1" applyBorder="1" applyAlignment="1">
      <alignment horizontal="left" vertical="top"/>
    </xf>
    <xf numFmtId="0" fontId="20" fillId="5" borderId="14" xfId="0" applyFont="1" applyFill="1" applyBorder="1" applyAlignment="1">
      <alignment horizontal="left" vertical="top"/>
    </xf>
    <xf numFmtId="0" fontId="20" fillId="5" borderId="15" xfId="0" applyFont="1" applyFill="1" applyBorder="1" applyAlignment="1">
      <alignment horizontal="left" vertical="top"/>
    </xf>
    <xf numFmtId="0" fontId="14" fillId="2" borderId="0" xfId="0" applyFont="1" applyFill="1" applyAlignment="1">
      <alignment horizontal="left"/>
    </xf>
    <xf numFmtId="0" fontId="14" fillId="2" borderId="0" xfId="0" applyFont="1" applyFill="1" applyAlignment="1">
      <alignment horizontal="center"/>
    </xf>
    <xf numFmtId="0" fontId="0" fillId="2" borderId="0" xfId="1" applyFont="1" applyFill="1" applyBorder="1" applyAlignment="1">
      <alignment horizontal="left"/>
    </xf>
    <xf numFmtId="0" fontId="14" fillId="2" borderId="0" xfId="1" applyFont="1" applyFill="1" applyBorder="1" applyAlignment="1">
      <alignment horizontal="left"/>
    </xf>
    <xf numFmtId="0" fontId="4" fillId="2" borderId="11" xfId="1" applyFont="1" applyFill="1" applyBorder="1" applyAlignment="1">
      <alignment horizontal="left"/>
    </xf>
    <xf numFmtId="0" fontId="1" fillId="2" borderId="0" xfId="0" applyFont="1" applyFill="1"/>
    <xf numFmtId="0" fontId="20" fillId="5" borderId="6" xfId="0" applyFont="1" applyFill="1" applyBorder="1" applyAlignment="1">
      <alignment horizontal="left" vertical="top"/>
    </xf>
    <xf numFmtId="0" fontId="25" fillId="5" borderId="6" xfId="0" applyFont="1" applyFill="1" applyBorder="1" applyAlignment="1">
      <alignment horizontal="left" vertical="top"/>
    </xf>
    <xf numFmtId="0" fontId="1" fillId="2" borderId="0" xfId="0" applyFont="1" applyFill="1" applyAlignment="1">
      <alignment wrapText="1"/>
    </xf>
    <xf numFmtId="0" fontId="1" fillId="3" borderId="0" xfId="0" applyFont="1" applyFill="1" applyAlignment="1">
      <alignment wrapText="1"/>
    </xf>
    <xf numFmtId="0" fontId="1" fillId="3" borderId="0" xfId="0" applyFont="1" applyFill="1"/>
    <xf numFmtId="0" fontId="2" fillId="2" borderId="0" xfId="0" applyFont="1" applyFill="1"/>
    <xf numFmtId="0" fontId="28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15" fillId="2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0" fillId="3" borderId="0" xfId="0" applyFill="1" applyAlignment="1">
      <alignment wrapText="1"/>
    </xf>
    <xf numFmtId="0" fontId="0" fillId="6" borderId="9" xfId="0" applyFill="1" applyBorder="1" applyAlignment="1">
      <alignment horizontal="center" vertical="center"/>
    </xf>
    <xf numFmtId="0" fontId="0" fillId="6" borderId="40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1" fillId="7" borderId="19" xfId="0" applyFont="1" applyFill="1" applyBorder="1"/>
    <xf numFmtId="0" fontId="1" fillId="7" borderId="18" xfId="0" applyFont="1" applyFill="1" applyBorder="1"/>
    <xf numFmtId="0" fontId="1" fillId="7" borderId="20" xfId="0" applyFont="1" applyFill="1" applyBorder="1"/>
    <xf numFmtId="0" fontId="0" fillId="0" borderId="0" xfId="0" quotePrefix="1"/>
    <xf numFmtId="18" fontId="0" fillId="0" borderId="0" xfId="0" applyNumberFormat="1"/>
    <xf numFmtId="0" fontId="1" fillId="7" borderId="25" xfId="0" applyFont="1" applyFill="1" applyBorder="1"/>
    <xf numFmtId="0" fontId="1" fillId="7" borderId="0" xfId="0" applyFont="1" applyFill="1"/>
    <xf numFmtId="0" fontId="1" fillId="7" borderId="38" xfId="0" applyFont="1" applyFill="1" applyBorder="1"/>
    <xf numFmtId="0" fontId="1" fillId="7" borderId="39" xfId="0" applyFont="1" applyFill="1" applyBorder="1"/>
    <xf numFmtId="0" fontId="1" fillId="7" borderId="16" xfId="0" applyFont="1" applyFill="1" applyBorder="1"/>
    <xf numFmtId="0" fontId="1" fillId="7" borderId="43" xfId="0" applyFont="1" applyFill="1" applyBorder="1"/>
    <xf numFmtId="0" fontId="14" fillId="2" borderId="0" xfId="1" applyFont="1" applyFill="1" applyBorder="1" applyAlignment="1">
      <alignment horizontal="left" vertical="top"/>
    </xf>
    <xf numFmtId="0" fontId="13" fillId="5" borderId="9" xfId="1" applyFont="1" applyFill="1" applyBorder="1" applyAlignment="1">
      <alignment horizontal="left" vertical="top"/>
    </xf>
    <xf numFmtId="16" fontId="0" fillId="0" borderId="0" xfId="0" applyNumberFormat="1"/>
    <xf numFmtId="0" fontId="13" fillId="2" borderId="0" xfId="1" applyFont="1" applyFill="1" applyBorder="1" applyAlignment="1">
      <alignment horizontal="left" vertical="top"/>
    </xf>
    <xf numFmtId="0" fontId="0" fillId="2" borderId="9" xfId="0" applyFill="1" applyBorder="1" applyAlignment="1">
      <alignment horizontal="center"/>
    </xf>
    <xf numFmtId="0" fontId="0" fillId="6" borderId="40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14" fillId="2" borderId="0" xfId="0" applyFont="1" applyFill="1" applyAlignment="1">
      <alignment vertical="top"/>
    </xf>
    <xf numFmtId="0" fontId="0" fillId="2" borderId="69" xfId="0" applyFill="1" applyBorder="1" applyAlignment="1">
      <alignment horizontal="center"/>
    </xf>
    <xf numFmtId="0" fontId="0" fillId="6" borderId="79" xfId="0" applyFill="1" applyBorder="1" applyAlignment="1">
      <alignment horizontal="center"/>
    </xf>
    <xf numFmtId="0" fontId="0" fillId="2" borderId="84" xfId="0" applyFill="1" applyBorder="1"/>
    <xf numFmtId="0" fontId="0" fillId="2" borderId="87" xfId="0" applyFill="1" applyBorder="1"/>
    <xf numFmtId="0" fontId="0" fillId="0" borderId="87" xfId="0" applyBorder="1"/>
    <xf numFmtId="0" fontId="0" fillId="2" borderId="88" xfId="0" applyFill="1" applyBorder="1"/>
    <xf numFmtId="0" fontId="31" fillId="4" borderId="38" xfId="0" applyFont="1" applyFill="1" applyBorder="1" applyAlignment="1">
      <alignment vertical="center" wrapText="1"/>
    </xf>
    <xf numFmtId="0" fontId="31" fillId="4" borderId="49" xfId="0" applyFont="1" applyFill="1" applyBorder="1" applyAlignment="1">
      <alignment vertical="center" wrapText="1"/>
    </xf>
    <xf numFmtId="0" fontId="29" fillId="5" borderId="85" xfId="0" applyFont="1" applyFill="1" applyBorder="1" applyAlignment="1">
      <alignment horizontal="center" vertical="center"/>
    </xf>
    <xf numFmtId="0" fontId="31" fillId="7" borderId="30" xfId="0" applyFont="1" applyFill="1" applyBorder="1" applyAlignment="1">
      <alignment horizontal="center" vertical="center"/>
    </xf>
    <xf numFmtId="0" fontId="29" fillId="5" borderId="55" xfId="0" applyFont="1" applyFill="1" applyBorder="1" applyAlignment="1">
      <alignment horizontal="center" vertical="center"/>
    </xf>
    <xf numFmtId="14" fontId="31" fillId="4" borderId="34" xfId="0" applyNumberFormat="1" applyFont="1" applyFill="1" applyBorder="1" applyAlignment="1">
      <alignment horizontal="center"/>
    </xf>
    <xf numFmtId="14" fontId="31" fillId="4" borderId="48" xfId="0" applyNumberFormat="1" applyFont="1" applyFill="1" applyBorder="1" applyAlignment="1">
      <alignment horizontal="center"/>
    </xf>
    <xf numFmtId="14" fontId="31" fillId="4" borderId="35" xfId="0" applyNumberFormat="1" applyFont="1" applyFill="1" applyBorder="1" applyAlignment="1">
      <alignment horizontal="center"/>
    </xf>
    <xf numFmtId="14" fontId="31" fillId="4" borderId="36" xfId="0" applyNumberFormat="1" applyFont="1" applyFill="1" applyBorder="1" applyAlignment="1">
      <alignment horizontal="center"/>
    </xf>
    <xf numFmtId="14" fontId="31" fillId="7" borderId="50" xfId="0" applyNumberFormat="1" applyFont="1" applyFill="1" applyBorder="1" applyAlignment="1">
      <alignment horizontal="center" vertical="center"/>
    </xf>
    <xf numFmtId="14" fontId="31" fillId="7" borderId="54" xfId="0" applyNumberFormat="1" applyFont="1" applyFill="1" applyBorder="1" applyAlignment="1">
      <alignment horizontal="center" vertical="center"/>
    </xf>
    <xf numFmtId="14" fontId="31" fillId="7" borderId="53" xfId="0" applyNumberFormat="1" applyFont="1" applyFill="1" applyBorder="1" applyAlignment="1">
      <alignment horizontal="center" vertical="center"/>
    </xf>
    <xf numFmtId="14" fontId="31" fillId="7" borderId="50" xfId="0" applyNumberFormat="1" applyFont="1" applyFill="1" applyBorder="1" applyAlignment="1">
      <alignment horizontal="center"/>
    </xf>
    <xf numFmtId="14" fontId="31" fillId="7" borderId="51" xfId="0" applyNumberFormat="1" applyFont="1" applyFill="1" applyBorder="1" applyAlignment="1">
      <alignment horizontal="center"/>
    </xf>
    <xf numFmtId="14" fontId="31" fillId="7" borderId="52" xfId="0" applyNumberFormat="1" applyFont="1" applyFill="1" applyBorder="1" applyAlignment="1">
      <alignment horizontal="center"/>
    </xf>
    <xf numFmtId="14" fontId="31" fillId="7" borderId="50" xfId="0" applyNumberFormat="1" applyFont="1" applyFill="1" applyBorder="1"/>
    <xf numFmtId="14" fontId="31" fillId="7" borderId="51" xfId="0" applyNumberFormat="1" applyFont="1" applyFill="1" applyBorder="1"/>
    <xf numFmtId="0" fontId="31" fillId="10" borderId="50" xfId="0" applyFont="1" applyFill="1" applyBorder="1" applyAlignment="1">
      <alignment horizontal="center" vertical="center"/>
    </xf>
    <xf numFmtId="0" fontId="31" fillId="10" borderId="51" xfId="0" applyFont="1" applyFill="1" applyBorder="1" applyAlignment="1">
      <alignment horizontal="center" vertical="center"/>
    </xf>
    <xf numFmtId="0" fontId="31" fillId="10" borderId="51" xfId="0" applyFont="1" applyFill="1" applyBorder="1" applyAlignment="1">
      <alignment horizontal="center" vertical="center" wrapText="1"/>
    </xf>
    <xf numFmtId="0" fontId="31" fillId="10" borderId="53" xfId="0" applyFont="1" applyFill="1" applyBorder="1" applyAlignment="1">
      <alignment horizontal="center" vertical="center"/>
    </xf>
    <xf numFmtId="0" fontId="31" fillId="10" borderId="89" xfId="0" applyFont="1" applyFill="1" applyBorder="1" applyAlignment="1">
      <alignment horizontal="center" vertical="center"/>
    </xf>
    <xf numFmtId="0" fontId="15" fillId="5" borderId="90" xfId="0" applyFont="1" applyFill="1" applyBorder="1" applyAlignment="1">
      <alignment horizontal="center" vertical="center"/>
    </xf>
    <xf numFmtId="0" fontId="15" fillId="5" borderId="59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/>
    </xf>
    <xf numFmtId="0" fontId="15" fillId="5" borderId="41" xfId="0" applyFont="1" applyFill="1" applyBorder="1" applyAlignment="1">
      <alignment horizontal="center" vertical="center"/>
    </xf>
    <xf numFmtId="0" fontId="2" fillId="4" borderId="42" xfId="0" applyFont="1" applyFill="1" applyBorder="1" applyAlignment="1">
      <alignment horizontal="center" vertical="center"/>
    </xf>
    <xf numFmtId="14" fontId="0" fillId="4" borderId="42" xfId="0" applyNumberFormat="1" applyFill="1" applyBorder="1" applyAlignment="1">
      <alignment horizontal="center" vertical="center"/>
    </xf>
    <xf numFmtId="14" fontId="2" fillId="4" borderId="42" xfId="0" applyNumberFormat="1" applyFont="1" applyFill="1" applyBorder="1" applyAlignment="1">
      <alignment horizontal="center" vertical="center"/>
    </xf>
    <xf numFmtId="0" fontId="29" fillId="5" borderId="41" xfId="0" applyFont="1" applyFill="1" applyBorder="1" applyAlignment="1">
      <alignment horizontal="center" vertical="center" wrapText="1"/>
    </xf>
    <xf numFmtId="0" fontId="29" fillId="5" borderId="5" xfId="0" applyFont="1" applyFill="1" applyBorder="1" applyAlignment="1">
      <alignment horizontal="center" vertical="center" wrapText="1"/>
    </xf>
    <xf numFmtId="49" fontId="34" fillId="8" borderId="60" xfId="0" applyNumberFormat="1" applyFont="1" applyFill="1" applyBorder="1" applyAlignment="1">
      <alignment horizontal="center" vertical="center"/>
    </xf>
    <xf numFmtId="164" fontId="34" fillId="8" borderId="60" xfId="0" applyNumberFormat="1" applyFont="1" applyFill="1" applyBorder="1" applyAlignment="1">
      <alignment horizontal="center" vertical="center"/>
    </xf>
    <xf numFmtId="14" fontId="34" fillId="8" borderId="60" xfId="0" applyNumberFormat="1" applyFont="1" applyFill="1" applyBorder="1" applyAlignment="1">
      <alignment horizontal="center" vertical="center"/>
    </xf>
    <xf numFmtId="0" fontId="33" fillId="4" borderId="42" xfId="0" applyFont="1" applyFill="1" applyBorder="1" applyAlignment="1">
      <alignment horizontal="center" vertical="center" wrapText="1"/>
    </xf>
    <xf numFmtId="0" fontId="33" fillId="4" borderId="42" xfId="0" applyFont="1" applyFill="1" applyBorder="1" applyAlignment="1">
      <alignment horizontal="center" vertical="center"/>
    </xf>
    <xf numFmtId="0" fontId="33" fillId="4" borderId="91" xfId="0" applyFont="1" applyFill="1" applyBorder="1" applyAlignment="1">
      <alignment horizontal="center" vertical="center"/>
    </xf>
    <xf numFmtId="0" fontId="0" fillId="2" borderId="68" xfId="0" applyFill="1" applyBorder="1" applyAlignment="1">
      <alignment horizontal="center"/>
    </xf>
    <xf numFmtId="0" fontId="0" fillId="2" borderId="40" xfId="0" applyFill="1" applyBorder="1" applyAlignment="1">
      <alignment horizontal="center"/>
    </xf>
    <xf numFmtId="0" fontId="0" fillId="6" borderId="93" xfId="0" applyFill="1" applyBorder="1" applyAlignment="1">
      <alignment horizontal="center"/>
    </xf>
    <xf numFmtId="0" fontId="0" fillId="6" borderId="68" xfId="0" applyFill="1" applyBorder="1" applyAlignment="1">
      <alignment horizontal="center"/>
    </xf>
    <xf numFmtId="0" fontId="0" fillId="2" borderId="93" xfId="0" applyFill="1" applyBorder="1" applyAlignment="1">
      <alignment horizontal="center"/>
    </xf>
    <xf numFmtId="0" fontId="25" fillId="5" borderId="9" xfId="1" applyFont="1" applyFill="1" applyBorder="1" applyAlignment="1" applyProtection="1">
      <alignment horizontal="left" vertical="top"/>
    </xf>
    <xf numFmtId="0" fontId="0" fillId="7" borderId="58" xfId="0" applyFill="1" applyBorder="1"/>
    <xf numFmtId="165" fontId="0" fillId="7" borderId="58" xfId="0" applyNumberFormat="1" applyFill="1" applyBorder="1"/>
    <xf numFmtId="0" fontId="2" fillId="7" borderId="58" xfId="0" applyFont="1" applyFill="1" applyBorder="1"/>
    <xf numFmtId="0" fontId="32" fillId="7" borderId="58" xfId="0" applyFont="1" applyFill="1" applyBorder="1"/>
    <xf numFmtId="0" fontId="14" fillId="6" borderId="9" xfId="0" applyFont="1" applyFill="1" applyBorder="1" applyProtection="1">
      <protection locked="0"/>
    </xf>
    <xf numFmtId="0" fontId="14" fillId="6" borderId="9" xfId="0" applyFont="1" applyFill="1" applyBorder="1" applyAlignment="1" applyProtection="1">
      <alignment vertical="top"/>
      <protection locked="0"/>
    </xf>
    <xf numFmtId="0" fontId="14" fillId="6" borderId="9" xfId="1" applyFont="1" applyFill="1" applyBorder="1" applyAlignment="1" applyProtection="1">
      <alignment horizontal="left" vertical="top"/>
      <protection locked="0"/>
    </xf>
    <xf numFmtId="14" fontId="14" fillId="6" borderId="9" xfId="1" applyNumberFormat="1" applyFont="1" applyFill="1" applyBorder="1" applyAlignment="1" applyProtection="1">
      <alignment horizontal="left" vertical="top"/>
      <protection locked="0"/>
    </xf>
    <xf numFmtId="0" fontId="14" fillId="6" borderId="9" xfId="1" applyFont="1" applyFill="1" applyBorder="1" applyAlignment="1" applyProtection="1">
      <alignment horizontal="left" vertical="top"/>
    </xf>
    <xf numFmtId="0" fontId="0" fillId="6" borderId="6" xfId="0" applyFill="1" applyBorder="1" applyAlignment="1" applyProtection="1">
      <alignment horizontal="center"/>
      <protection locked="0"/>
    </xf>
    <xf numFmtId="0" fontId="0" fillId="6" borderId="8" xfId="0" applyFill="1" applyBorder="1" applyAlignment="1" applyProtection="1">
      <alignment horizontal="center"/>
      <protection locked="0"/>
    </xf>
    <xf numFmtId="0" fontId="0" fillId="6" borderId="12" xfId="0" applyFill="1" applyBorder="1" applyAlignment="1" applyProtection="1">
      <alignment horizontal="center"/>
      <protection locked="0"/>
    </xf>
    <xf numFmtId="0" fontId="0" fillId="6" borderId="40" xfId="0" applyFill="1" applyBorder="1" applyAlignment="1" applyProtection="1">
      <alignment horizontal="center"/>
      <protection locked="0"/>
    </xf>
    <xf numFmtId="0" fontId="0" fillId="2" borderId="56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40" xfId="0" applyFill="1" applyBorder="1" applyAlignment="1" applyProtection="1">
      <alignment horizontal="center"/>
      <protection locked="0"/>
    </xf>
    <xf numFmtId="0" fontId="0" fillId="6" borderId="57" xfId="0" applyFill="1" applyBorder="1" applyAlignment="1" applyProtection="1">
      <alignment horizontal="center"/>
      <protection locked="0"/>
    </xf>
    <xf numFmtId="0" fontId="0" fillId="6" borderId="9" xfId="0" applyFill="1" applyBorder="1" applyAlignment="1" applyProtection="1">
      <alignment horizontal="center"/>
      <protection locked="0"/>
    </xf>
    <xf numFmtId="0" fontId="0" fillId="6" borderId="9" xfId="0" applyFill="1" applyBorder="1" applyAlignment="1" applyProtection="1">
      <alignment horizontal="center" vertical="center"/>
      <protection locked="0"/>
    </xf>
    <xf numFmtId="0" fontId="0" fillId="2" borderId="57" xfId="0" applyFill="1" applyBorder="1" applyAlignment="1" applyProtection="1">
      <alignment horizontal="center"/>
      <protection locked="0"/>
    </xf>
    <xf numFmtId="0" fontId="0" fillId="6" borderId="3" xfId="0" applyFill="1" applyBorder="1" applyAlignment="1" applyProtection="1">
      <alignment horizontal="center"/>
      <protection locked="0"/>
    </xf>
    <xf numFmtId="0" fontId="0" fillId="6" borderId="41" xfId="0" applyFill="1" applyBorder="1" applyAlignment="1" applyProtection="1">
      <alignment horizontal="center"/>
      <protection locked="0"/>
    </xf>
    <xf numFmtId="0" fontId="0" fillId="6" borderId="41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6" borderId="64" xfId="0" applyFill="1" applyBorder="1" applyAlignment="1" applyProtection="1">
      <alignment horizontal="center"/>
      <protection locked="0"/>
    </xf>
    <xf numFmtId="0" fontId="0" fillId="6" borderId="97" xfId="0" applyFill="1" applyBorder="1" applyAlignment="1" applyProtection="1">
      <alignment horizontal="center"/>
      <protection locked="0"/>
    </xf>
    <xf numFmtId="0" fontId="0" fillId="6" borderId="64" xfId="0" applyFill="1" applyBorder="1" applyAlignment="1">
      <alignment horizontal="center"/>
    </xf>
    <xf numFmtId="0" fontId="0" fillId="6" borderId="92" xfId="0" applyFill="1" applyBorder="1" applyAlignment="1">
      <alignment horizontal="center"/>
    </xf>
    <xf numFmtId="0" fontId="0" fillId="2" borderId="80" xfId="0" applyFill="1" applyBorder="1" applyAlignment="1" applyProtection="1">
      <alignment horizontal="center"/>
      <protection locked="0"/>
    </xf>
    <xf numFmtId="0" fontId="0" fillId="2" borderId="79" xfId="0" applyFill="1" applyBorder="1" applyAlignment="1">
      <alignment horizontal="center"/>
    </xf>
    <xf numFmtId="0" fontId="0" fillId="6" borderId="80" xfId="0" applyFill="1" applyBorder="1" applyAlignment="1" applyProtection="1">
      <alignment horizontal="center"/>
      <protection locked="0"/>
    </xf>
    <xf numFmtId="0" fontId="0" fillId="2" borderId="80" xfId="0" applyFill="1" applyBorder="1" applyAlignment="1" applyProtection="1">
      <alignment horizontal="center" vertical="center"/>
      <protection locked="0"/>
    </xf>
    <xf numFmtId="0" fontId="0" fillId="6" borderId="80" xfId="0" applyFill="1" applyBorder="1" applyAlignment="1" applyProtection="1">
      <alignment horizontal="center" vertical="center"/>
      <protection locked="0"/>
    </xf>
    <xf numFmtId="0" fontId="29" fillId="5" borderId="3" xfId="0" applyFont="1" applyFill="1" applyBorder="1" applyAlignment="1">
      <alignment horizontal="center" vertical="center" wrapText="1"/>
    </xf>
    <xf numFmtId="0" fontId="2" fillId="4" borderId="98" xfId="0" applyFont="1" applyFill="1" applyBorder="1" applyAlignment="1">
      <alignment horizontal="center" vertical="center"/>
    </xf>
    <xf numFmtId="0" fontId="2" fillId="4" borderId="91" xfId="0" applyFont="1" applyFill="1" applyBorder="1" applyAlignment="1">
      <alignment horizontal="center" vertical="center"/>
    </xf>
    <xf numFmtId="0" fontId="0" fillId="2" borderId="91" xfId="0" applyFill="1" applyBorder="1" applyAlignment="1">
      <alignment horizontal="center"/>
    </xf>
    <xf numFmtId="0" fontId="0" fillId="6" borderId="100" xfId="0" applyFill="1" applyBorder="1" applyAlignment="1" applyProtection="1">
      <alignment horizontal="center"/>
      <protection locked="0"/>
    </xf>
    <xf numFmtId="0" fontId="0" fillId="6" borderId="69" xfId="0" applyFill="1" applyBorder="1" applyAlignment="1">
      <alignment horizontal="center"/>
    </xf>
    <xf numFmtId="0" fontId="15" fillId="5" borderId="94" xfId="0" applyFont="1" applyFill="1" applyBorder="1" applyAlignment="1">
      <alignment horizontal="center" vertical="center" wrapText="1"/>
    </xf>
    <xf numFmtId="0" fontId="0" fillId="2" borderId="81" xfId="0" applyFill="1" applyBorder="1" applyAlignment="1" applyProtection="1">
      <alignment horizontal="center" vertical="center"/>
      <protection locked="0"/>
    </xf>
    <xf numFmtId="0" fontId="0" fillId="6" borderId="81" xfId="0" applyFill="1" applyBorder="1" applyAlignment="1" applyProtection="1">
      <alignment horizontal="center" vertical="center"/>
      <protection locked="0"/>
    </xf>
    <xf numFmtId="0" fontId="0" fillId="6" borderId="94" xfId="0" applyFill="1" applyBorder="1" applyAlignment="1" applyProtection="1">
      <alignment horizontal="center" vertical="center"/>
      <protection locked="0"/>
    </xf>
    <xf numFmtId="0" fontId="12" fillId="2" borderId="0" xfId="0" applyFont="1" applyFill="1" applyAlignment="1">
      <alignment vertical="center"/>
    </xf>
    <xf numFmtId="0" fontId="18" fillId="2" borderId="0" xfId="0" applyFont="1" applyFill="1" applyAlignment="1">
      <alignment vertical="top"/>
    </xf>
    <xf numFmtId="0" fontId="18" fillId="2" borderId="0" xfId="0" applyFont="1" applyFill="1"/>
    <xf numFmtId="0" fontId="14" fillId="6" borderId="9" xfId="0" applyFont="1" applyFill="1" applyBorder="1"/>
    <xf numFmtId="0" fontId="2" fillId="4" borderId="5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top"/>
    </xf>
    <xf numFmtId="0" fontId="0" fillId="3" borderId="0" xfId="0" applyFill="1" applyAlignment="1">
      <alignment horizontal="center"/>
    </xf>
    <xf numFmtId="0" fontId="16" fillId="3" borderId="0" xfId="0" applyFont="1" applyFill="1" applyAlignment="1">
      <alignment horizontal="left" vertical="top"/>
    </xf>
    <xf numFmtId="0" fontId="11" fillId="3" borderId="0" xfId="0" applyFont="1" applyFill="1" applyAlignment="1">
      <alignment horizontal="left" vertical="top" wrapText="1"/>
    </xf>
    <xf numFmtId="0" fontId="16" fillId="3" borderId="0" xfId="0" applyFont="1" applyFill="1" applyAlignment="1">
      <alignment horizontal="left"/>
    </xf>
    <xf numFmtId="0" fontId="21" fillId="3" borderId="0" xfId="0" applyFont="1" applyFill="1" applyAlignment="1">
      <alignment horizontal="left" vertical="top"/>
    </xf>
    <xf numFmtId="0" fontId="9" fillId="3" borderId="0" xfId="0" applyFont="1" applyFill="1" applyAlignment="1">
      <alignment horizontal="left" vertical="top"/>
    </xf>
    <xf numFmtId="0" fontId="0" fillId="2" borderId="8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165" fontId="0" fillId="2" borderId="66" xfId="0" applyNumberFormat="1" applyFill="1" applyBorder="1" applyAlignment="1">
      <alignment horizontal="center"/>
    </xf>
    <xf numFmtId="165" fontId="0" fillId="2" borderId="67" xfId="0" applyNumberFormat="1" applyFill="1" applyBorder="1" applyAlignment="1">
      <alignment horizontal="center"/>
    </xf>
    <xf numFmtId="165" fontId="0" fillId="2" borderId="58" xfId="0" applyNumberFormat="1" applyFill="1" applyBorder="1" applyAlignment="1">
      <alignment horizontal="center"/>
    </xf>
    <xf numFmtId="165" fontId="0" fillId="2" borderId="69" xfId="0" applyNumberFormat="1" applyFill="1" applyBorder="1" applyAlignment="1">
      <alignment horizontal="center"/>
    </xf>
    <xf numFmtId="165" fontId="0" fillId="2" borderId="75" xfId="0" applyNumberFormat="1" applyFill="1" applyBorder="1" applyAlignment="1">
      <alignment horizontal="center"/>
    </xf>
    <xf numFmtId="165" fontId="0" fillId="2" borderId="76" xfId="0" applyNumberFormat="1" applyFill="1" applyBorder="1" applyAlignment="1">
      <alignment horizontal="center"/>
    </xf>
    <xf numFmtId="0" fontId="29" fillId="5" borderId="55" xfId="0" applyFont="1" applyFill="1" applyBorder="1" applyAlignment="1">
      <alignment horizontal="center" vertical="center" wrapText="1"/>
    </xf>
    <xf numFmtId="0" fontId="2" fillId="7" borderId="0" xfId="0" applyFont="1" applyFill="1"/>
    <xf numFmtId="165" fontId="0" fillId="7" borderId="0" xfId="0" applyNumberFormat="1" applyFill="1"/>
    <xf numFmtId="0" fontId="36" fillId="5" borderId="101" xfId="0" applyFont="1" applyFill="1" applyBorder="1" applyAlignment="1">
      <alignment horizontal="left" vertical="top"/>
    </xf>
    <xf numFmtId="0" fontId="36" fillId="5" borderId="102" xfId="0" applyFont="1" applyFill="1" applyBorder="1" applyAlignment="1">
      <alignment horizontal="center" vertical="top"/>
    </xf>
    <xf numFmtId="0" fontId="36" fillId="5" borderId="103" xfId="0" applyFont="1" applyFill="1" applyBorder="1" applyAlignment="1">
      <alignment horizontal="center" vertical="top"/>
    </xf>
    <xf numFmtId="0" fontId="36" fillId="5" borderId="104" xfId="0" applyFont="1" applyFill="1" applyBorder="1" applyAlignment="1">
      <alignment horizontal="left" vertical="top"/>
    </xf>
    <xf numFmtId="0" fontId="36" fillId="5" borderId="0" xfId="0" applyFont="1" applyFill="1" applyAlignment="1">
      <alignment horizontal="center" vertical="top"/>
    </xf>
    <xf numFmtId="0" fontId="36" fillId="5" borderId="0" xfId="0" applyFont="1" applyFill="1" applyAlignment="1">
      <alignment horizontal="left" vertical="top"/>
    </xf>
    <xf numFmtId="165" fontId="36" fillId="5" borderId="0" xfId="0" applyNumberFormat="1" applyFont="1" applyFill="1" applyAlignment="1">
      <alignment horizontal="center" vertical="top"/>
    </xf>
    <xf numFmtId="165" fontId="36" fillId="5" borderId="105" xfId="0" applyNumberFormat="1" applyFont="1" applyFill="1" applyBorder="1" applyAlignment="1">
      <alignment horizontal="center" vertical="top"/>
    </xf>
    <xf numFmtId="0" fontId="37" fillId="5" borderId="104" xfId="0" applyFont="1" applyFill="1" applyBorder="1" applyAlignment="1">
      <alignment horizontal="center"/>
    </xf>
    <xf numFmtId="0" fontId="36" fillId="5" borderId="0" xfId="0" applyFont="1" applyFill="1" applyAlignment="1">
      <alignment horizontal="center"/>
    </xf>
    <xf numFmtId="0" fontId="37" fillId="5" borderId="104" xfId="0" applyFont="1" applyFill="1" applyBorder="1" applyAlignment="1">
      <alignment horizontal="left"/>
    </xf>
    <xf numFmtId="165" fontId="36" fillId="5" borderId="0" xfId="0" applyNumberFormat="1" applyFont="1" applyFill="1" applyAlignment="1">
      <alignment horizontal="left"/>
    </xf>
    <xf numFmtId="0" fontId="36" fillId="5" borderId="104" xfId="0" applyFont="1" applyFill="1" applyBorder="1" applyAlignment="1">
      <alignment horizontal="left"/>
    </xf>
    <xf numFmtId="0" fontId="36" fillId="5" borderId="0" xfId="0" applyFont="1" applyFill="1" applyAlignment="1">
      <alignment horizontal="left"/>
    </xf>
    <xf numFmtId="0" fontId="38" fillId="5" borderId="0" xfId="0" applyFont="1" applyFill="1"/>
    <xf numFmtId="0" fontId="36" fillId="5" borderId="105" xfId="0" applyFont="1" applyFill="1" applyBorder="1" applyAlignment="1">
      <alignment horizontal="left" vertical="top"/>
    </xf>
    <xf numFmtId="165" fontId="36" fillId="5" borderId="106" xfId="0" applyNumberFormat="1" applyFont="1" applyFill="1" applyBorder="1" applyAlignment="1">
      <alignment horizontal="left"/>
    </xf>
    <xf numFmtId="165" fontId="36" fillId="5" borderId="107" xfId="0" applyNumberFormat="1" applyFont="1" applyFill="1" applyBorder="1" applyAlignment="1">
      <alignment horizontal="left"/>
    </xf>
    <xf numFmtId="0" fontId="38" fillId="5" borderId="107" xfId="0" applyFont="1" applyFill="1" applyBorder="1"/>
    <xf numFmtId="0" fontId="36" fillId="5" borderId="107" xfId="0" applyFont="1" applyFill="1" applyBorder="1" applyAlignment="1">
      <alignment horizontal="left" vertical="top"/>
    </xf>
    <xf numFmtId="0" fontId="36" fillId="5" borderId="108" xfId="0" applyFont="1" applyFill="1" applyBorder="1" applyAlignment="1">
      <alignment horizontal="left" vertical="top"/>
    </xf>
    <xf numFmtId="14" fontId="31" fillId="11" borderId="42" xfId="0" applyNumberFormat="1" applyFont="1" applyFill="1" applyBorder="1" applyAlignment="1">
      <alignment vertical="center" wrapText="1"/>
    </xf>
    <xf numFmtId="0" fontId="0" fillId="6" borderId="61" xfId="0" applyFill="1" applyBorder="1" applyAlignment="1">
      <alignment horizontal="center"/>
    </xf>
    <xf numFmtId="0" fontId="0" fillId="6" borderId="62" xfId="0" applyFill="1" applyBorder="1" applyAlignment="1" applyProtection="1">
      <alignment horizontal="center"/>
      <protection locked="0"/>
    </xf>
    <xf numFmtId="0" fontId="0" fillId="6" borderId="63" xfId="0" applyFill="1" applyBorder="1" applyAlignment="1" applyProtection="1">
      <alignment horizontal="center"/>
      <protection locked="0"/>
    </xf>
    <xf numFmtId="0" fontId="0" fillId="6" borderId="64" xfId="0" applyFill="1" applyBorder="1" applyAlignment="1" applyProtection="1">
      <alignment horizontal="center" vertical="center"/>
      <protection locked="0"/>
    </xf>
    <xf numFmtId="0" fontId="0" fillId="6" borderId="92" xfId="0" applyFill="1" applyBorder="1" applyAlignment="1" applyProtection="1">
      <alignment horizontal="center" vertical="center"/>
      <protection locked="0"/>
    </xf>
    <xf numFmtId="0" fontId="0" fillId="6" borderId="63" xfId="0" applyFill="1" applyBorder="1" applyAlignment="1">
      <alignment horizontal="center"/>
    </xf>
    <xf numFmtId="0" fontId="4" fillId="2" borderId="0" xfId="1" applyFont="1" applyFill="1" applyBorder="1" applyAlignment="1">
      <alignment horizontal="left"/>
    </xf>
    <xf numFmtId="0" fontId="39" fillId="2" borderId="0" xfId="0" applyFont="1" applyFill="1" applyProtection="1">
      <protection locked="0"/>
    </xf>
    <xf numFmtId="0" fontId="40" fillId="2" borderId="0" xfId="0" applyFont="1" applyFill="1" applyProtection="1">
      <protection locked="0"/>
    </xf>
    <xf numFmtId="0" fontId="39" fillId="12" borderId="58" xfId="0" applyFont="1" applyFill="1" applyBorder="1" applyProtection="1">
      <protection locked="0"/>
    </xf>
    <xf numFmtId="0" fontId="5" fillId="12" borderId="58" xfId="1" applyFill="1" applyBorder="1" applyAlignment="1" applyProtection="1">
      <protection locked="0"/>
    </xf>
    <xf numFmtId="14" fontId="34" fillId="8" borderId="0" xfId="0" applyNumberFormat="1" applyFont="1" applyFill="1" applyAlignment="1">
      <alignment horizontal="center" vertical="center"/>
    </xf>
    <xf numFmtId="0" fontId="0" fillId="6" borderId="65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31" fillId="10" borderId="109" xfId="0" applyFont="1" applyFill="1" applyBorder="1" applyAlignment="1">
      <alignment horizontal="center" vertical="center"/>
    </xf>
    <xf numFmtId="0" fontId="33" fillId="4" borderId="98" xfId="0" applyFont="1" applyFill="1" applyBorder="1" applyAlignment="1">
      <alignment horizontal="center" vertical="center" wrapText="1"/>
    </xf>
    <xf numFmtId="0" fontId="41" fillId="2" borderId="61" xfId="0" applyFont="1" applyFill="1" applyBorder="1" applyAlignment="1">
      <alignment horizontal="center"/>
    </xf>
    <xf numFmtId="0" fontId="41" fillId="2" borderId="62" xfId="0" applyFont="1" applyFill="1" applyBorder="1" applyAlignment="1">
      <alignment horizontal="center"/>
    </xf>
    <xf numFmtId="0" fontId="41" fillId="2" borderId="63" xfId="0" applyFont="1" applyFill="1" applyBorder="1" applyAlignment="1">
      <alignment horizontal="center"/>
    </xf>
    <xf numFmtId="0" fontId="41" fillId="2" borderId="64" xfId="0" applyFont="1" applyFill="1" applyBorder="1" applyAlignment="1">
      <alignment horizontal="center"/>
    </xf>
    <xf numFmtId="0" fontId="41" fillId="2" borderId="64" xfId="0" applyFont="1" applyFill="1" applyBorder="1" applyAlignment="1">
      <alignment horizontal="center" vertical="center"/>
    </xf>
    <xf numFmtId="0" fontId="41" fillId="2" borderId="92" xfId="0" applyFont="1" applyFill="1" applyBorder="1" applyAlignment="1">
      <alignment horizontal="center" vertical="center"/>
    </xf>
    <xf numFmtId="0" fontId="41" fillId="2" borderId="97" xfId="0" applyFont="1" applyFill="1" applyBorder="1" applyAlignment="1">
      <alignment horizontal="center"/>
    </xf>
    <xf numFmtId="0" fontId="41" fillId="2" borderId="8" xfId="0" applyFont="1" applyFill="1" applyBorder="1" applyAlignment="1">
      <alignment horizontal="center"/>
    </xf>
    <xf numFmtId="0" fontId="41" fillId="2" borderId="92" xfId="0" applyFont="1" applyFill="1" applyBorder="1" applyAlignment="1">
      <alignment horizontal="center"/>
    </xf>
    <xf numFmtId="0" fontId="41" fillId="2" borderId="65" xfId="0" applyFont="1" applyFill="1" applyBorder="1" applyAlignment="1">
      <alignment horizontal="center"/>
    </xf>
    <xf numFmtId="14" fontId="41" fillId="2" borderId="97" xfId="0" applyNumberFormat="1" applyFont="1" applyFill="1" applyBorder="1" applyAlignment="1">
      <alignment horizontal="center"/>
    </xf>
    <xf numFmtId="166" fontId="41" fillId="2" borderId="64" xfId="0" applyNumberFormat="1" applyFont="1" applyFill="1" applyBorder="1" applyAlignment="1">
      <alignment horizontal="center"/>
    </xf>
    <xf numFmtId="0" fontId="41" fillId="2" borderId="64" xfId="0" applyFont="1" applyFill="1" applyBorder="1" applyAlignment="1">
      <alignment horizontal="center" wrapText="1"/>
    </xf>
    <xf numFmtId="14" fontId="41" fillId="2" borderId="64" xfId="0" applyNumberFormat="1" applyFont="1" applyFill="1" applyBorder="1" applyAlignment="1">
      <alignment horizontal="center"/>
    </xf>
    <xf numFmtId="0" fontId="41" fillId="2" borderId="68" xfId="0" applyFont="1" applyFill="1" applyBorder="1" applyAlignment="1">
      <alignment horizontal="center"/>
    </xf>
    <xf numFmtId="0" fontId="41" fillId="2" borderId="56" xfId="0" applyFont="1" applyFill="1" applyBorder="1" applyAlignment="1">
      <alignment horizontal="center"/>
    </xf>
    <xf numFmtId="0" fontId="41" fillId="2" borderId="12" xfId="0" applyFont="1" applyFill="1" applyBorder="1" applyAlignment="1">
      <alignment horizontal="center"/>
    </xf>
    <xf numFmtId="0" fontId="41" fillId="2" borderId="9" xfId="0" applyFont="1" applyFill="1" applyBorder="1" applyAlignment="1">
      <alignment horizontal="center"/>
    </xf>
    <xf numFmtId="0" fontId="41" fillId="2" borderId="9" xfId="0" applyFont="1" applyFill="1" applyBorder="1" applyAlignment="1">
      <alignment horizontal="center" vertical="center"/>
    </xf>
    <xf numFmtId="0" fontId="41" fillId="2" borderId="81" xfId="0" applyFont="1" applyFill="1" applyBorder="1" applyAlignment="1">
      <alignment horizontal="center" vertical="center"/>
    </xf>
    <xf numFmtId="0" fontId="41" fillId="2" borderId="80" xfId="0" applyFont="1" applyFill="1" applyBorder="1" applyAlignment="1">
      <alignment horizontal="center"/>
    </xf>
    <xf numFmtId="0" fontId="41" fillId="2" borderId="40" xfId="0" applyFont="1" applyFill="1" applyBorder="1" applyAlignment="1">
      <alignment horizontal="center"/>
    </xf>
    <xf numFmtId="0" fontId="41" fillId="2" borderId="79" xfId="0" applyFont="1" applyFill="1" applyBorder="1" applyAlignment="1">
      <alignment horizontal="center"/>
    </xf>
    <xf numFmtId="0" fontId="41" fillId="2" borderId="40" xfId="0" applyFont="1" applyFill="1" applyBorder="1" applyAlignment="1">
      <alignment horizontal="center" vertical="center"/>
    </xf>
    <xf numFmtId="0" fontId="41" fillId="2" borderId="6" xfId="0" applyFont="1" applyFill="1" applyBorder="1" applyAlignment="1">
      <alignment horizontal="center"/>
    </xf>
    <xf numFmtId="14" fontId="41" fillId="2" borderId="80" xfId="0" applyNumberFormat="1" applyFont="1" applyFill="1" applyBorder="1" applyAlignment="1">
      <alignment horizontal="center"/>
    </xf>
    <xf numFmtId="166" fontId="41" fillId="2" borderId="9" xfId="0" applyNumberFormat="1" applyFont="1" applyFill="1" applyBorder="1" applyAlignment="1">
      <alignment horizontal="center"/>
    </xf>
    <xf numFmtId="0" fontId="41" fillId="2" borderId="9" xfId="0" applyFont="1" applyFill="1" applyBorder="1" applyAlignment="1">
      <alignment horizontal="center" wrapText="1"/>
    </xf>
    <xf numFmtId="14" fontId="41" fillId="2" borderId="9" xfId="0" applyNumberFormat="1" applyFont="1" applyFill="1" applyBorder="1" applyAlignment="1">
      <alignment horizontal="center"/>
    </xf>
    <xf numFmtId="0" fontId="41" fillId="2" borderId="10" xfId="0" applyFont="1" applyFill="1" applyBorder="1" applyAlignment="1">
      <alignment horizontal="center"/>
    </xf>
    <xf numFmtId="14" fontId="41" fillId="2" borderId="78" xfId="0" applyNumberFormat="1" applyFont="1" applyFill="1" applyBorder="1" applyAlignment="1">
      <alignment horizontal="center"/>
    </xf>
    <xf numFmtId="14" fontId="41" fillId="2" borderId="40" xfId="0" applyNumberFormat="1" applyFont="1" applyFill="1" applyBorder="1" applyAlignment="1">
      <alignment horizontal="center"/>
    </xf>
    <xf numFmtId="0" fontId="41" fillId="2" borderId="70" xfId="0" applyFont="1" applyFill="1" applyBorder="1" applyAlignment="1">
      <alignment horizontal="center"/>
    </xf>
    <xf numFmtId="0" fontId="41" fillId="2" borderId="71" xfId="0" applyFont="1" applyFill="1" applyBorder="1" applyAlignment="1">
      <alignment horizontal="center"/>
    </xf>
    <xf numFmtId="0" fontId="41" fillId="2" borderId="72" xfId="0" applyFont="1" applyFill="1" applyBorder="1" applyAlignment="1">
      <alignment horizontal="center"/>
    </xf>
    <xf numFmtId="0" fontId="41" fillId="2" borderId="73" xfId="0" applyFont="1" applyFill="1" applyBorder="1" applyAlignment="1">
      <alignment horizontal="center"/>
    </xf>
    <xf numFmtId="0" fontId="41" fillId="2" borderId="73" xfId="0" applyFont="1" applyFill="1" applyBorder="1" applyAlignment="1">
      <alignment horizontal="center" vertical="center"/>
    </xf>
    <xf numFmtId="0" fontId="41" fillId="2" borderId="83" xfId="0" applyFont="1" applyFill="1" applyBorder="1" applyAlignment="1">
      <alignment horizontal="center" vertical="center"/>
    </xf>
    <xf numFmtId="0" fontId="41" fillId="2" borderId="82" xfId="0" applyFont="1" applyFill="1" applyBorder="1" applyAlignment="1">
      <alignment horizontal="center"/>
    </xf>
    <xf numFmtId="0" fontId="41" fillId="2" borderId="99" xfId="0" applyFont="1" applyFill="1" applyBorder="1" applyAlignment="1">
      <alignment horizontal="center"/>
    </xf>
    <xf numFmtId="0" fontId="41" fillId="2" borderId="82" xfId="0" applyFont="1" applyFill="1" applyBorder="1" applyAlignment="1">
      <alignment horizontal="center" vertical="center"/>
    </xf>
    <xf numFmtId="0" fontId="41" fillId="2" borderId="74" xfId="0" applyFont="1" applyFill="1" applyBorder="1" applyAlignment="1">
      <alignment horizontal="center"/>
    </xf>
    <xf numFmtId="14" fontId="41" fillId="2" borderId="82" xfId="0" applyNumberFormat="1" applyFont="1" applyFill="1" applyBorder="1" applyAlignment="1">
      <alignment horizontal="center"/>
    </xf>
    <xf numFmtId="166" fontId="41" fillId="2" borderId="73" xfId="0" applyNumberFormat="1" applyFont="1" applyFill="1" applyBorder="1" applyAlignment="1">
      <alignment horizontal="center"/>
    </xf>
    <xf numFmtId="0" fontId="41" fillId="2" borderId="73" xfId="0" applyFont="1" applyFill="1" applyBorder="1" applyAlignment="1">
      <alignment horizontal="center" wrapText="1"/>
    </xf>
    <xf numFmtId="14" fontId="41" fillId="2" borderId="73" xfId="0" applyNumberFormat="1" applyFont="1" applyFill="1" applyBorder="1" applyAlignment="1">
      <alignment horizontal="center"/>
    </xf>
    <xf numFmtId="165" fontId="0" fillId="6" borderId="58" xfId="0" applyNumberFormat="1" applyFill="1" applyBorder="1" applyAlignment="1">
      <alignment horizontal="center"/>
    </xf>
    <xf numFmtId="165" fontId="0" fillId="0" borderId="58" xfId="0" applyNumberFormat="1" applyBorder="1" applyAlignment="1">
      <alignment horizontal="center"/>
    </xf>
    <xf numFmtId="165" fontId="0" fillId="6" borderId="66" xfId="0" applyNumberFormat="1" applyFill="1" applyBorder="1" applyAlignment="1">
      <alignment horizontal="center"/>
    </xf>
    <xf numFmtId="165" fontId="0" fillId="6" borderId="67" xfId="0" applyNumberFormat="1" applyFill="1" applyBorder="1" applyAlignment="1">
      <alignment horizontal="center"/>
    </xf>
    <xf numFmtId="165" fontId="0" fillId="0" borderId="69" xfId="0" applyNumberFormat="1" applyBorder="1" applyAlignment="1">
      <alignment horizontal="center"/>
    </xf>
    <xf numFmtId="165" fontId="0" fillId="6" borderId="69" xfId="0" applyNumberForma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165" fontId="0" fillId="0" borderId="111" xfId="0" applyNumberFormat="1" applyBorder="1" applyAlignment="1">
      <alignment horizontal="center"/>
    </xf>
    <xf numFmtId="0" fontId="0" fillId="2" borderId="90" xfId="0" applyFill="1" applyBorder="1" applyAlignment="1">
      <alignment horizontal="center"/>
    </xf>
    <xf numFmtId="0" fontId="0" fillId="2" borderId="59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1" xfId="0" applyFill="1" applyBorder="1" applyAlignment="1" applyProtection="1">
      <alignment horizontal="center"/>
      <protection locked="0"/>
    </xf>
    <xf numFmtId="0" fontId="0" fillId="2" borderId="41" xfId="0" applyFill="1" applyBorder="1" applyAlignment="1" applyProtection="1">
      <alignment horizontal="center" vertical="center"/>
      <protection locked="0"/>
    </xf>
    <xf numFmtId="0" fontId="0" fillId="2" borderId="94" xfId="0" applyFill="1" applyBorder="1" applyAlignment="1" applyProtection="1">
      <alignment horizontal="center" vertical="center"/>
      <protection locked="0"/>
    </xf>
    <xf numFmtId="0" fontId="0" fillId="2" borderId="100" xfId="0" applyFill="1" applyBorder="1" applyAlignment="1" applyProtection="1">
      <alignment horizontal="center"/>
      <protection locked="0"/>
    </xf>
    <xf numFmtId="0" fontId="0" fillId="2" borderId="3" xfId="0" applyFill="1" applyBorder="1" applyAlignment="1">
      <alignment horizontal="center"/>
    </xf>
    <xf numFmtId="0" fontId="0" fillId="2" borderId="41" xfId="0" applyFill="1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1" xfId="0" applyFill="1" applyBorder="1" applyAlignment="1">
      <alignment horizontal="center"/>
    </xf>
    <xf numFmtId="0" fontId="0" fillId="2" borderId="100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/>
    </xf>
    <xf numFmtId="0" fontId="44" fillId="0" borderId="0" xfId="0" applyFont="1"/>
    <xf numFmtId="0" fontId="43" fillId="8" borderId="58" xfId="0" applyFont="1" applyFill="1" applyBorder="1" applyAlignment="1">
      <alignment horizontal="center"/>
    </xf>
    <xf numFmtId="16" fontId="43" fillId="8" borderId="58" xfId="0" applyNumberFormat="1" applyFont="1" applyFill="1" applyBorder="1" applyAlignment="1">
      <alignment horizontal="center"/>
    </xf>
    <xf numFmtId="0" fontId="31" fillId="10" borderId="0" xfId="0" applyFont="1" applyFill="1" applyAlignment="1">
      <alignment horizontal="center" vertical="center"/>
    </xf>
    <xf numFmtId="0" fontId="33" fillId="4" borderId="4" xfId="0" applyFont="1" applyFill="1" applyBorder="1" applyAlignment="1">
      <alignment horizontal="center" vertical="center"/>
    </xf>
    <xf numFmtId="0" fontId="31" fillId="10" borderId="110" xfId="0" applyFont="1" applyFill="1" applyBorder="1" applyAlignment="1">
      <alignment horizontal="center" vertical="center"/>
    </xf>
    <xf numFmtId="165" fontId="0" fillId="2" borderId="122" xfId="0" applyNumberFormat="1" applyFill="1" applyBorder="1" applyAlignment="1">
      <alignment horizontal="center"/>
    </xf>
    <xf numFmtId="165" fontId="0" fillId="2" borderId="15" xfId="0" applyNumberFormat="1" applyFill="1" applyBorder="1" applyAlignment="1">
      <alignment horizontal="center"/>
    </xf>
    <xf numFmtId="165" fontId="0" fillId="2" borderId="123" xfId="0" applyNumberFormat="1" applyFill="1" applyBorder="1" applyAlignment="1">
      <alignment horizontal="center"/>
    </xf>
    <xf numFmtId="0" fontId="41" fillId="2" borderId="58" xfId="0" applyFont="1" applyFill="1" applyBorder="1" applyAlignment="1">
      <alignment horizontal="center"/>
    </xf>
    <xf numFmtId="0" fontId="41" fillId="2" borderId="66" xfId="0" applyFont="1" applyFill="1" applyBorder="1" applyAlignment="1">
      <alignment horizontal="center"/>
    </xf>
    <xf numFmtId="0" fontId="41" fillId="2" borderId="67" xfId="0" applyFont="1" applyFill="1" applyBorder="1" applyAlignment="1">
      <alignment horizontal="center"/>
    </xf>
    <xf numFmtId="0" fontId="41" fillId="2" borderId="69" xfId="0" applyFont="1" applyFill="1" applyBorder="1" applyAlignment="1">
      <alignment horizontal="center"/>
    </xf>
    <xf numFmtId="0" fontId="41" fillId="2" borderId="75" xfId="0" applyFont="1" applyFill="1" applyBorder="1" applyAlignment="1">
      <alignment horizontal="center"/>
    </xf>
    <xf numFmtId="0" fontId="41" fillId="2" borderId="76" xfId="0" applyFont="1" applyFill="1" applyBorder="1" applyAlignment="1">
      <alignment horizontal="center"/>
    </xf>
    <xf numFmtId="165" fontId="0" fillId="6" borderId="122" xfId="0" applyNumberFormat="1" applyFill="1" applyBorder="1" applyAlignment="1">
      <alignment horizontal="center"/>
    </xf>
    <xf numFmtId="165" fontId="0" fillId="0" borderId="15" xfId="0" applyNumberFormat="1" applyBorder="1" applyAlignment="1">
      <alignment horizontal="center"/>
    </xf>
    <xf numFmtId="165" fontId="0" fillId="6" borderId="15" xfId="0" applyNumberFormat="1" applyFill="1" applyBorder="1" applyAlignment="1">
      <alignment horizontal="center"/>
    </xf>
    <xf numFmtId="165" fontId="0" fillId="9" borderId="15" xfId="0" applyNumberFormat="1" applyFill="1" applyBorder="1" applyAlignment="1">
      <alignment horizontal="center"/>
    </xf>
    <xf numFmtId="165" fontId="0" fillId="2" borderId="103" xfId="0" applyNumberFormat="1" applyFill="1" applyBorder="1" applyAlignment="1">
      <alignment horizontal="center"/>
    </xf>
    <xf numFmtId="14" fontId="0" fillId="6" borderId="58" xfId="0" applyNumberFormat="1" applyFill="1" applyBorder="1" applyAlignment="1" applyProtection="1">
      <alignment horizontal="center"/>
      <protection locked="0"/>
    </xf>
    <xf numFmtId="166" fontId="0" fillId="6" borderId="58" xfId="0" applyNumberFormat="1" applyFill="1" applyBorder="1" applyAlignment="1" applyProtection="1">
      <alignment horizontal="center"/>
      <protection locked="0"/>
    </xf>
    <xf numFmtId="0" fontId="0" fillId="6" borderId="58" xfId="0" applyFill="1" applyBorder="1" applyAlignment="1" applyProtection="1">
      <alignment horizontal="center" wrapText="1"/>
      <protection locked="0"/>
    </xf>
    <xf numFmtId="0" fontId="0" fillId="6" borderId="58" xfId="0" applyFill="1" applyBorder="1" applyAlignment="1" applyProtection="1">
      <alignment horizontal="center"/>
      <protection locked="0"/>
    </xf>
    <xf numFmtId="14" fontId="0" fillId="2" borderId="58" xfId="0" applyNumberFormat="1" applyFill="1" applyBorder="1" applyAlignment="1" applyProtection="1">
      <alignment horizontal="center"/>
      <protection locked="0"/>
    </xf>
    <xf numFmtId="166" fontId="0" fillId="2" borderId="58" xfId="0" applyNumberFormat="1" applyFill="1" applyBorder="1" applyAlignment="1" applyProtection="1">
      <alignment horizontal="center"/>
      <protection locked="0"/>
    </xf>
    <xf numFmtId="0" fontId="0" fillId="2" borderId="58" xfId="0" applyFill="1" applyBorder="1" applyAlignment="1" applyProtection="1">
      <alignment horizontal="center" wrapText="1"/>
      <protection locked="0"/>
    </xf>
    <xf numFmtId="0" fontId="0" fillId="2" borderId="58" xfId="0" applyFill="1" applyBorder="1" applyAlignment="1" applyProtection="1">
      <alignment horizontal="center"/>
      <protection locked="0"/>
    </xf>
    <xf numFmtId="0" fontId="0" fillId="9" borderId="58" xfId="0" applyFill="1" applyBorder="1" applyAlignment="1" applyProtection="1">
      <alignment horizontal="center"/>
      <protection locked="0"/>
    </xf>
    <xf numFmtId="14" fontId="0" fillId="6" borderId="115" xfId="0" applyNumberFormat="1" applyFill="1" applyBorder="1" applyAlignment="1" applyProtection="1">
      <alignment horizontal="center"/>
      <protection locked="0"/>
    </xf>
    <xf numFmtId="166" fontId="0" fillId="6" borderId="115" xfId="0" applyNumberFormat="1" applyFill="1" applyBorder="1" applyAlignment="1" applyProtection="1">
      <alignment horizontal="center"/>
      <protection locked="0"/>
    </xf>
    <xf numFmtId="0" fontId="0" fillId="6" borderId="115" xfId="0" applyFill="1" applyBorder="1" applyAlignment="1" applyProtection="1">
      <alignment horizontal="center" wrapText="1"/>
      <protection locked="0"/>
    </xf>
    <xf numFmtId="0" fontId="0" fillId="6" borderId="115" xfId="0" applyFill="1" applyBorder="1" applyAlignment="1" applyProtection="1">
      <alignment horizontal="center"/>
      <protection locked="0"/>
    </xf>
    <xf numFmtId="165" fontId="42" fillId="5" borderId="110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167" fontId="0" fillId="2" borderId="0" xfId="0" applyNumberFormat="1" applyFill="1"/>
    <xf numFmtId="0" fontId="0" fillId="2" borderId="0" xfId="0" applyFill="1" applyAlignment="1">
      <alignment horizontal="center" wrapText="1"/>
    </xf>
    <xf numFmtId="165" fontId="33" fillId="5" borderId="110" xfId="0" applyNumberFormat="1" applyFont="1" applyFill="1" applyBorder="1" applyAlignment="1">
      <alignment horizontal="center"/>
    </xf>
    <xf numFmtId="0" fontId="43" fillId="8" borderId="58" xfId="0" applyFont="1" applyFill="1" applyBorder="1" applyAlignment="1">
      <alignment horizontal="center" vertical="center" wrapText="1"/>
    </xf>
    <xf numFmtId="0" fontId="44" fillId="2" borderId="0" xfId="0" applyFont="1" applyFill="1"/>
    <xf numFmtId="0" fontId="44" fillId="2" borderId="0" xfId="0" applyFont="1" applyFill="1" applyAlignment="1">
      <alignment horizontal="center"/>
    </xf>
    <xf numFmtId="0" fontId="43" fillId="2" borderId="0" xfId="0" applyFont="1" applyFill="1" applyAlignment="1">
      <alignment horizontal="center"/>
    </xf>
    <xf numFmtId="165" fontId="44" fillId="2" borderId="0" xfId="0" applyNumberFormat="1" applyFont="1" applyFill="1" applyAlignment="1">
      <alignment horizontal="center"/>
    </xf>
    <xf numFmtId="0" fontId="43" fillId="2" borderId="0" xfId="0" applyFont="1" applyFill="1" applyAlignment="1">
      <alignment vertical="center" wrapText="1"/>
    </xf>
    <xf numFmtId="165" fontId="44" fillId="2" borderId="0" xfId="0" applyNumberFormat="1" applyFont="1" applyFill="1"/>
    <xf numFmtId="0" fontId="43" fillId="2" borderId="0" xfId="0" applyFont="1" applyFill="1"/>
    <xf numFmtId="165" fontId="42" fillId="5" borderId="58" xfId="0" applyNumberFormat="1" applyFont="1" applyFill="1" applyBorder="1" applyAlignment="1">
      <alignment horizontal="center"/>
    </xf>
    <xf numFmtId="0" fontId="42" fillId="5" borderId="58" xfId="0" applyFont="1" applyFill="1" applyBorder="1" applyAlignment="1">
      <alignment horizontal="center"/>
    </xf>
    <xf numFmtId="0" fontId="44" fillId="2" borderId="84" xfId="0" applyFont="1" applyFill="1" applyBorder="1"/>
    <xf numFmtId="0" fontId="44" fillId="2" borderId="86" xfId="0" applyFont="1" applyFill="1" applyBorder="1"/>
    <xf numFmtId="0" fontId="44" fillId="2" borderId="87" xfId="0" applyFont="1" applyFill="1" applyBorder="1"/>
    <xf numFmtId="14" fontId="44" fillId="2" borderId="0" xfId="0" applyNumberFormat="1" applyFont="1" applyFill="1"/>
    <xf numFmtId="16" fontId="44" fillId="2" borderId="0" xfId="0" applyNumberFormat="1" applyFont="1" applyFill="1"/>
    <xf numFmtId="0" fontId="45" fillId="2" borderId="0" xfId="0" applyFont="1" applyFill="1"/>
    <xf numFmtId="0" fontId="44" fillId="2" borderId="88" xfId="0" applyFont="1" applyFill="1" applyBorder="1"/>
    <xf numFmtId="0" fontId="44" fillId="2" borderId="116" xfId="0" applyFont="1" applyFill="1" applyBorder="1"/>
    <xf numFmtId="0" fontId="44" fillId="2" borderId="31" xfId="0" applyFont="1" applyFill="1" applyBorder="1"/>
    <xf numFmtId="0" fontId="44" fillId="2" borderId="49" xfId="0" applyFont="1" applyFill="1" applyBorder="1"/>
    <xf numFmtId="16" fontId="44" fillId="2" borderId="49" xfId="0" applyNumberFormat="1" applyFont="1" applyFill="1" applyBorder="1"/>
    <xf numFmtId="0" fontId="44" fillId="2" borderId="125" xfId="0" applyFont="1" applyFill="1" applyBorder="1"/>
    <xf numFmtId="0" fontId="0" fillId="7" borderId="0" xfId="0" applyFill="1"/>
    <xf numFmtId="0" fontId="46" fillId="2" borderId="0" xfId="0" applyFont="1" applyFill="1" applyAlignment="1">
      <alignment horizontal="center"/>
    </xf>
    <xf numFmtId="49" fontId="46" fillId="0" borderId="0" xfId="0" applyNumberFormat="1" applyFont="1" applyAlignment="1">
      <alignment horizontal="center"/>
    </xf>
    <xf numFmtId="0" fontId="44" fillId="2" borderId="0" xfId="0" applyFont="1" applyFill="1" applyProtection="1">
      <protection locked="0"/>
    </xf>
    <xf numFmtId="0" fontId="47" fillId="13" borderId="0" xfId="0" applyFont="1" applyFill="1" applyAlignment="1">
      <alignment horizontal="center"/>
    </xf>
    <xf numFmtId="0" fontId="41" fillId="2" borderId="128" xfId="0" applyFont="1" applyFill="1" applyBorder="1" applyAlignment="1">
      <alignment horizontal="center" vertical="center"/>
    </xf>
    <xf numFmtId="0" fontId="41" fillId="2" borderId="129" xfId="0" applyFont="1" applyFill="1" applyBorder="1" applyAlignment="1">
      <alignment horizontal="center" vertical="center"/>
    </xf>
    <xf numFmtId="0" fontId="41" fillId="2" borderId="130" xfId="0" applyFont="1" applyFill="1" applyBorder="1" applyAlignment="1">
      <alignment horizontal="center" vertical="center"/>
    </xf>
    <xf numFmtId="0" fontId="41" fillId="2" borderId="131" xfId="0" applyFont="1" applyFill="1" applyBorder="1" applyAlignment="1">
      <alignment horizontal="center" vertical="center"/>
    </xf>
    <xf numFmtId="0" fontId="41" fillId="2" borderId="132" xfId="0" applyFont="1" applyFill="1" applyBorder="1" applyAlignment="1">
      <alignment horizontal="center" vertical="center"/>
    </xf>
    <xf numFmtId="0" fontId="41" fillId="2" borderId="133" xfId="0" applyFont="1" applyFill="1" applyBorder="1" applyAlignment="1">
      <alignment horizontal="center" vertical="center"/>
    </xf>
    <xf numFmtId="0" fontId="41" fillId="2" borderId="134" xfId="0" applyFont="1" applyFill="1" applyBorder="1" applyAlignment="1">
      <alignment horizontal="center" vertical="center"/>
    </xf>
    <xf numFmtId="0" fontId="41" fillId="2" borderId="135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5" xfId="0" applyFill="1" applyBorder="1" applyAlignment="1">
      <alignment horizontal="center"/>
    </xf>
    <xf numFmtId="0" fontId="13" fillId="5" borderId="6" xfId="0" applyFont="1" applyFill="1" applyBorder="1" applyAlignment="1">
      <alignment horizontal="left" vertical="top"/>
    </xf>
    <xf numFmtId="0" fontId="13" fillId="5" borderId="7" xfId="0" applyFont="1" applyFill="1" applyBorder="1" applyAlignment="1">
      <alignment horizontal="left" vertical="top"/>
    </xf>
    <xf numFmtId="0" fontId="13" fillId="5" borderId="8" xfId="0" applyFont="1" applyFill="1" applyBorder="1" applyAlignment="1">
      <alignment horizontal="left" vertical="top"/>
    </xf>
    <xf numFmtId="0" fontId="16" fillId="4" borderId="4" xfId="0" applyFont="1" applyFill="1" applyBorder="1" applyAlignment="1">
      <alignment horizontal="left" vertical="top"/>
    </xf>
    <xf numFmtId="0" fontId="16" fillId="4" borderId="0" xfId="0" applyFont="1" applyFill="1" applyAlignment="1">
      <alignment horizontal="left" vertical="top"/>
    </xf>
    <xf numFmtId="0" fontId="16" fillId="4" borderId="5" xfId="0" applyFont="1" applyFill="1" applyBorder="1" applyAlignment="1">
      <alignment horizontal="left" vertical="top"/>
    </xf>
    <xf numFmtId="0" fontId="14" fillId="2" borderId="2" xfId="1" applyFont="1" applyFill="1" applyBorder="1" applyAlignment="1">
      <alignment horizontal="left" vertical="top"/>
    </xf>
    <xf numFmtId="0" fontId="14" fillId="6" borderId="10" xfId="0" applyFont="1" applyFill="1" applyBorder="1" applyAlignment="1" applyProtection="1">
      <alignment horizontal="left"/>
      <protection locked="0"/>
    </xf>
    <xf numFmtId="0" fontId="14" fillId="6" borderId="11" xfId="0" applyFont="1" applyFill="1" applyBorder="1" applyAlignment="1" applyProtection="1">
      <alignment horizontal="left"/>
      <protection locked="0"/>
    </xf>
    <xf numFmtId="0" fontId="14" fillId="6" borderId="12" xfId="0" applyFont="1" applyFill="1" applyBorder="1" applyAlignment="1" applyProtection="1">
      <alignment horizontal="left"/>
      <protection locked="0"/>
    </xf>
    <xf numFmtId="0" fontId="14" fillId="2" borderId="0" xfId="1" applyFont="1" applyFill="1" applyBorder="1" applyAlignment="1">
      <alignment horizontal="left" vertical="top"/>
    </xf>
    <xf numFmtId="0" fontId="11" fillId="4" borderId="4" xfId="0" applyFont="1" applyFill="1" applyBorder="1" applyAlignment="1">
      <alignment horizontal="left" vertical="top" wrapText="1"/>
    </xf>
    <xf numFmtId="0" fontId="11" fillId="4" borderId="0" xfId="0" applyFont="1" applyFill="1" applyAlignment="1">
      <alignment horizontal="left" vertical="top" wrapText="1"/>
    </xf>
    <xf numFmtId="0" fontId="11" fillId="4" borderId="5" xfId="0" applyFont="1" applyFill="1" applyBorder="1" applyAlignment="1">
      <alignment horizontal="left" vertical="top" wrapText="1"/>
    </xf>
    <xf numFmtId="0" fontId="21" fillId="4" borderId="4" xfId="0" applyFont="1" applyFill="1" applyBorder="1" applyAlignment="1">
      <alignment horizontal="left" vertical="top"/>
    </xf>
    <xf numFmtId="0" fontId="21" fillId="4" borderId="0" xfId="0" applyFont="1" applyFill="1" applyAlignment="1">
      <alignment horizontal="left" vertical="top"/>
    </xf>
    <xf numFmtId="0" fontId="21" fillId="4" borderId="5" xfId="0" applyFont="1" applyFill="1" applyBorder="1" applyAlignment="1">
      <alignment horizontal="left" vertical="top"/>
    </xf>
    <xf numFmtId="0" fontId="13" fillId="5" borderId="9" xfId="1" applyFont="1" applyFill="1" applyBorder="1" applyAlignment="1">
      <alignment horizontal="left" vertical="top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8" fillId="4" borderId="1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top"/>
    </xf>
    <xf numFmtId="0" fontId="11" fillId="4" borderId="0" xfId="0" applyFont="1" applyFill="1" applyAlignment="1">
      <alignment horizontal="left" vertical="top"/>
    </xf>
    <xf numFmtId="0" fontId="11" fillId="4" borderId="5" xfId="0" applyFont="1" applyFill="1" applyBorder="1" applyAlignment="1">
      <alignment horizontal="left" vertical="top"/>
    </xf>
    <xf numFmtId="0" fontId="14" fillId="2" borderId="2" xfId="0" applyFont="1" applyFill="1" applyBorder="1" applyAlignment="1">
      <alignment horizontal="left" vertical="top"/>
    </xf>
    <xf numFmtId="0" fontId="13" fillId="5" borderId="9" xfId="0" applyFont="1" applyFill="1" applyBorder="1" applyAlignment="1">
      <alignment horizontal="left" vertical="top"/>
    </xf>
    <xf numFmtId="0" fontId="9" fillId="4" borderId="10" xfId="0" applyFont="1" applyFill="1" applyBorder="1" applyAlignment="1">
      <alignment horizontal="left" vertical="top"/>
    </xf>
    <xf numFmtId="0" fontId="9" fillId="4" borderId="11" xfId="0" applyFont="1" applyFill="1" applyBorder="1" applyAlignment="1">
      <alignment horizontal="left" vertical="top"/>
    </xf>
    <xf numFmtId="0" fontId="9" fillId="4" borderId="12" xfId="0" applyFont="1" applyFill="1" applyBorder="1" applyAlignment="1">
      <alignment horizontal="left" vertical="top"/>
    </xf>
    <xf numFmtId="0" fontId="14" fillId="6" borderId="44" xfId="0" applyFont="1" applyFill="1" applyBorder="1" applyAlignment="1" applyProtection="1">
      <alignment horizontal="left" vertical="top"/>
      <protection locked="0"/>
    </xf>
    <xf numFmtId="0" fontId="14" fillId="6" borderId="45" xfId="0" applyFont="1" applyFill="1" applyBorder="1" applyAlignment="1" applyProtection="1">
      <alignment horizontal="left" vertical="top"/>
      <protection locked="0"/>
    </xf>
    <xf numFmtId="0" fontId="14" fillId="6" borderId="46" xfId="0" applyFont="1" applyFill="1" applyBorder="1" applyAlignment="1" applyProtection="1">
      <alignment horizontal="left" vertical="top"/>
      <protection locked="0"/>
    </xf>
    <xf numFmtId="0" fontId="26" fillId="6" borderId="44" xfId="1" applyFont="1" applyFill="1" applyBorder="1" applyAlignment="1" applyProtection="1">
      <alignment horizontal="left"/>
      <protection locked="0"/>
    </xf>
    <xf numFmtId="0" fontId="26" fillId="6" borderId="45" xfId="1" applyFont="1" applyFill="1" applyBorder="1" applyAlignment="1" applyProtection="1">
      <alignment horizontal="left"/>
      <protection locked="0"/>
    </xf>
    <xf numFmtId="0" fontId="26" fillId="6" borderId="46" xfId="1" applyFont="1" applyFill="1" applyBorder="1" applyAlignment="1" applyProtection="1">
      <alignment horizontal="left"/>
      <protection locked="0"/>
    </xf>
    <xf numFmtId="0" fontId="14" fillId="2" borderId="0" xfId="0" applyFont="1" applyFill="1" applyAlignment="1">
      <alignment horizontal="left" vertical="top"/>
    </xf>
    <xf numFmtId="0" fontId="20" fillId="5" borderId="13" xfId="0" applyFont="1" applyFill="1" applyBorder="1" applyAlignment="1">
      <alignment horizontal="left" vertical="top"/>
    </xf>
    <xf numFmtId="0" fontId="20" fillId="5" borderId="14" xfId="0" applyFont="1" applyFill="1" applyBorder="1" applyAlignment="1">
      <alignment horizontal="left" vertical="top"/>
    </xf>
    <xf numFmtId="0" fontId="20" fillId="5" borderId="15" xfId="0" applyFont="1" applyFill="1" applyBorder="1" applyAlignment="1">
      <alignment horizontal="left" vertical="top"/>
    </xf>
    <xf numFmtId="0" fontId="4" fillId="2" borderId="0" xfId="0" applyFont="1" applyFill="1" applyAlignment="1">
      <alignment horizontal="left" vertical="center"/>
    </xf>
    <xf numFmtId="0" fontId="29" fillId="5" borderId="84" xfId="0" applyFont="1" applyFill="1" applyBorder="1" applyAlignment="1">
      <alignment horizontal="center" vertical="center"/>
    </xf>
    <xf numFmtId="0" fontId="29" fillId="5" borderId="87" xfId="0" applyFont="1" applyFill="1" applyBorder="1" applyAlignment="1">
      <alignment horizontal="center" vertical="center"/>
    </xf>
    <xf numFmtId="0" fontId="29" fillId="5" borderId="86" xfId="0" applyFont="1" applyFill="1" applyBorder="1" applyAlignment="1">
      <alignment horizontal="center" vertical="center"/>
    </xf>
    <xf numFmtId="0" fontId="29" fillId="5" borderId="0" xfId="0" applyFont="1" applyFill="1" applyAlignment="1">
      <alignment horizontal="center" vertical="center"/>
    </xf>
    <xf numFmtId="0" fontId="29" fillId="5" borderId="27" xfId="0" applyFont="1" applyFill="1" applyBorder="1" applyAlignment="1">
      <alignment horizontal="center" vertical="center"/>
    </xf>
    <xf numFmtId="0" fontId="29" fillId="5" borderId="24" xfId="0" applyFont="1" applyFill="1" applyBorder="1" applyAlignment="1">
      <alignment horizontal="center" vertical="center"/>
    </xf>
    <xf numFmtId="0" fontId="31" fillId="4" borderId="28" xfId="0" applyFont="1" applyFill="1" applyBorder="1" applyAlignment="1">
      <alignment horizontal="center" vertical="center"/>
    </xf>
    <xf numFmtId="0" fontId="31" fillId="4" borderId="30" xfId="0" applyFont="1" applyFill="1" applyBorder="1" applyAlignment="1">
      <alignment horizontal="center" vertical="center"/>
    </xf>
    <xf numFmtId="0" fontId="31" fillId="4" borderId="29" xfId="0" applyFont="1" applyFill="1" applyBorder="1" applyAlignment="1">
      <alignment horizontal="center" vertical="center"/>
    </xf>
    <xf numFmtId="0" fontId="31" fillId="4" borderId="31" xfId="0" applyFont="1" applyFill="1" applyBorder="1" applyAlignment="1">
      <alignment horizontal="center" vertical="center" wrapText="1"/>
    </xf>
    <xf numFmtId="0" fontId="31" fillId="4" borderId="37" xfId="0" applyFont="1" applyFill="1" applyBorder="1" applyAlignment="1">
      <alignment horizontal="center" vertical="center" wrapText="1"/>
    </xf>
    <xf numFmtId="0" fontId="29" fillId="5" borderId="20" xfId="0" applyFont="1" applyFill="1" applyBorder="1" applyAlignment="1">
      <alignment horizontal="center" vertical="center" wrapText="1"/>
    </xf>
    <xf numFmtId="0" fontId="29" fillId="5" borderId="38" xfId="0" applyFont="1" applyFill="1" applyBorder="1" applyAlignment="1">
      <alignment horizontal="center" vertical="center" wrapText="1"/>
    </xf>
    <xf numFmtId="0" fontId="29" fillId="5" borderId="17" xfId="0" applyFont="1" applyFill="1" applyBorder="1" applyAlignment="1">
      <alignment horizontal="center" vertical="center" wrapText="1"/>
    </xf>
    <xf numFmtId="0" fontId="29" fillId="5" borderId="24" xfId="0" applyFont="1" applyFill="1" applyBorder="1" applyAlignment="1">
      <alignment horizontal="center" vertical="center" wrapText="1"/>
    </xf>
    <xf numFmtId="0" fontId="29" fillId="5" borderId="95" xfId="0" applyFont="1" applyFill="1" applyBorder="1" applyAlignment="1">
      <alignment horizontal="center" vertical="center" wrapText="1"/>
    </xf>
    <xf numFmtId="0" fontId="29" fillId="5" borderId="96" xfId="0" applyFont="1" applyFill="1" applyBorder="1" applyAlignment="1">
      <alignment horizontal="center" vertical="center" wrapText="1"/>
    </xf>
    <xf numFmtId="0" fontId="30" fillId="4" borderId="84" xfId="0" applyFont="1" applyFill="1" applyBorder="1" applyAlignment="1">
      <alignment horizontal="center" vertical="center"/>
    </xf>
    <xf numFmtId="0" fontId="30" fillId="4" borderId="86" xfId="0" applyFont="1" applyFill="1" applyBorder="1" applyAlignment="1">
      <alignment horizontal="center" vertical="center"/>
    </xf>
    <xf numFmtId="0" fontId="31" fillId="4" borderId="86" xfId="0" applyFont="1" applyFill="1" applyBorder="1" applyAlignment="1">
      <alignment horizontal="center" vertical="center"/>
    </xf>
    <xf numFmtId="0" fontId="31" fillId="4" borderId="31" xfId="0" applyFont="1" applyFill="1" applyBorder="1" applyAlignment="1">
      <alignment horizontal="center" vertical="center"/>
    </xf>
    <xf numFmtId="0" fontId="29" fillId="5" borderId="30" xfId="0" applyFont="1" applyFill="1" applyBorder="1" applyAlignment="1">
      <alignment horizontal="center" vertical="center"/>
    </xf>
    <xf numFmtId="0" fontId="29" fillId="5" borderId="29" xfId="0" applyFont="1" applyFill="1" applyBorder="1" applyAlignment="1">
      <alignment horizontal="center" vertical="center"/>
    </xf>
    <xf numFmtId="0" fontId="31" fillId="4" borderId="26" xfId="0" applyFont="1" applyFill="1" applyBorder="1" applyAlignment="1">
      <alignment horizontal="center" vertical="center"/>
    </xf>
    <xf numFmtId="0" fontId="31" fillId="4" borderId="32" xfId="0" applyFont="1" applyFill="1" applyBorder="1" applyAlignment="1">
      <alignment horizontal="center" vertical="center"/>
    </xf>
    <xf numFmtId="0" fontId="31" fillId="4" borderId="27" xfId="0" applyFont="1" applyFill="1" applyBorder="1" applyAlignment="1">
      <alignment horizontal="center" vertical="center"/>
    </xf>
    <xf numFmtId="0" fontId="31" fillId="4" borderId="33" xfId="0" applyFont="1" applyFill="1" applyBorder="1" applyAlignment="1">
      <alignment horizontal="center" vertical="center"/>
    </xf>
    <xf numFmtId="0" fontId="29" fillId="5" borderId="39" xfId="0" applyFont="1" applyFill="1" applyBorder="1" applyAlignment="1">
      <alignment horizontal="center" vertical="center" wrapText="1"/>
    </xf>
    <xf numFmtId="0" fontId="31" fillId="7" borderId="19" xfId="0" applyFont="1" applyFill="1" applyBorder="1" applyAlignment="1">
      <alignment horizontal="center" vertical="center"/>
    </xf>
    <xf numFmtId="0" fontId="31" fillId="7" borderId="39" xfId="0" applyFont="1" applyFill="1" applyBorder="1" applyAlignment="1">
      <alignment horizontal="center" vertical="center"/>
    </xf>
    <xf numFmtId="0" fontId="31" fillId="7" borderId="30" xfId="0" applyFont="1" applyFill="1" applyBorder="1" applyAlignment="1">
      <alignment horizontal="center" vertical="center"/>
    </xf>
    <xf numFmtId="0" fontId="31" fillId="7" borderId="21" xfId="0" applyFont="1" applyFill="1" applyBorder="1" applyAlignment="1">
      <alignment horizontal="center" vertical="center" wrapText="1"/>
    </xf>
    <xf numFmtId="0" fontId="31" fillId="7" borderId="22" xfId="0" applyFont="1" applyFill="1" applyBorder="1" applyAlignment="1">
      <alignment horizontal="center" vertical="center" wrapText="1"/>
    </xf>
    <xf numFmtId="0" fontId="31" fillId="7" borderId="22" xfId="0" applyFont="1" applyFill="1" applyBorder="1" applyAlignment="1">
      <alignment horizontal="center" vertical="center"/>
    </xf>
    <xf numFmtId="0" fontId="31" fillId="7" borderId="23" xfId="0" applyFont="1" applyFill="1" applyBorder="1" applyAlignment="1">
      <alignment horizontal="center" vertical="center"/>
    </xf>
    <xf numFmtId="0" fontId="31" fillId="7" borderId="21" xfId="0" applyFont="1" applyFill="1" applyBorder="1" applyAlignment="1">
      <alignment horizontal="center" vertical="center"/>
    </xf>
    <xf numFmtId="0" fontId="31" fillId="7" borderId="17" xfId="0" applyFont="1" applyFill="1" applyBorder="1" applyAlignment="1">
      <alignment horizontal="center" vertical="center"/>
    </xf>
    <xf numFmtId="0" fontId="31" fillId="7" borderId="47" xfId="0" applyFont="1" applyFill="1" applyBorder="1" applyAlignment="1">
      <alignment horizontal="center" vertical="center"/>
    </xf>
    <xf numFmtId="14" fontId="31" fillId="7" borderId="17" xfId="0" applyNumberFormat="1" applyFont="1" applyFill="1" applyBorder="1" applyAlignment="1">
      <alignment horizontal="center" vertical="center"/>
    </xf>
    <xf numFmtId="14" fontId="31" fillId="7" borderId="47" xfId="0" applyNumberFormat="1" applyFont="1" applyFill="1" applyBorder="1" applyAlignment="1">
      <alignment horizontal="center" vertical="center"/>
    </xf>
    <xf numFmtId="0" fontId="31" fillId="4" borderId="112" xfId="0" applyFont="1" applyFill="1" applyBorder="1" applyAlignment="1">
      <alignment horizontal="center" vertical="center" wrapText="1"/>
    </xf>
    <xf numFmtId="0" fontId="31" fillId="4" borderId="113" xfId="0" applyFont="1" applyFill="1" applyBorder="1" applyAlignment="1">
      <alignment horizontal="center" vertical="center" wrapText="1"/>
    </xf>
    <xf numFmtId="0" fontId="31" fillId="4" borderId="114" xfId="0" applyFont="1" applyFill="1" applyBorder="1" applyAlignment="1">
      <alignment horizontal="center" vertical="center" wrapText="1"/>
    </xf>
    <xf numFmtId="0" fontId="31" fillId="7" borderId="112" xfId="0" applyFont="1" applyFill="1" applyBorder="1" applyAlignment="1">
      <alignment horizontal="center" vertical="center" wrapText="1"/>
    </xf>
    <xf numFmtId="0" fontId="31" fillId="7" borderId="113" xfId="0" applyFont="1" applyFill="1" applyBorder="1" applyAlignment="1">
      <alignment horizontal="center" vertical="center" wrapText="1"/>
    </xf>
    <xf numFmtId="0" fontId="31" fillId="7" borderId="114" xfId="0" applyFont="1" applyFill="1" applyBorder="1" applyAlignment="1">
      <alignment horizontal="center" vertical="center" wrapText="1"/>
    </xf>
    <xf numFmtId="0" fontId="31" fillId="10" borderId="112" xfId="0" applyFont="1" applyFill="1" applyBorder="1" applyAlignment="1">
      <alignment horizontal="center" vertical="center" wrapText="1"/>
    </xf>
    <xf numFmtId="0" fontId="31" fillId="10" borderId="113" xfId="0" applyFont="1" applyFill="1" applyBorder="1" applyAlignment="1">
      <alignment horizontal="center" vertical="center" wrapText="1"/>
    </xf>
    <xf numFmtId="0" fontId="31" fillId="10" borderId="114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right" vertical="center"/>
    </xf>
    <xf numFmtId="0" fontId="31" fillId="4" borderId="26" xfId="0" applyFont="1" applyFill="1" applyBorder="1" applyAlignment="1">
      <alignment horizontal="center" vertical="center" wrapText="1"/>
    </xf>
    <xf numFmtId="0" fontId="31" fillId="4" borderId="77" xfId="0" applyFont="1" applyFill="1" applyBorder="1" applyAlignment="1">
      <alignment horizontal="center" vertical="center" wrapText="1"/>
    </xf>
    <xf numFmtId="0" fontId="31" fillId="7" borderId="27" xfId="0" applyFont="1" applyFill="1" applyBorder="1" applyAlignment="1">
      <alignment horizontal="center" vertical="center" wrapText="1"/>
    </xf>
    <xf numFmtId="0" fontId="31" fillId="7" borderId="24" xfId="0" applyFont="1" applyFill="1" applyBorder="1" applyAlignment="1">
      <alignment horizontal="center" vertical="center" wrapText="1"/>
    </xf>
    <xf numFmtId="0" fontId="31" fillId="10" borderId="27" xfId="0" applyFont="1" applyFill="1" applyBorder="1" applyAlignment="1">
      <alignment horizontal="center" vertical="center" wrapText="1"/>
    </xf>
    <xf numFmtId="0" fontId="31" fillId="10" borderId="24" xfId="0" applyFont="1" applyFill="1" applyBorder="1" applyAlignment="1">
      <alignment horizontal="center" vertical="center" wrapText="1"/>
    </xf>
    <xf numFmtId="0" fontId="31" fillId="4" borderId="95" xfId="0" applyFont="1" applyFill="1" applyBorder="1" applyAlignment="1">
      <alignment horizontal="center" vertical="center" wrapText="1"/>
    </xf>
    <xf numFmtId="0" fontId="31" fillId="4" borderId="96" xfId="0" applyFont="1" applyFill="1" applyBorder="1" applyAlignment="1">
      <alignment horizontal="center" vertical="center" wrapText="1"/>
    </xf>
    <xf numFmtId="0" fontId="31" fillId="10" borderId="117" xfId="0" applyFont="1" applyFill="1" applyBorder="1" applyAlignment="1">
      <alignment horizontal="center" vertical="center"/>
    </xf>
    <xf numFmtId="0" fontId="31" fillId="10" borderId="16" xfId="0" applyFont="1" applyFill="1" applyBorder="1" applyAlignment="1">
      <alignment horizontal="center" vertical="center"/>
    </xf>
    <xf numFmtId="0" fontId="31" fillId="10" borderId="43" xfId="0" applyFont="1" applyFill="1" applyBorder="1" applyAlignment="1">
      <alignment horizontal="center" vertical="center"/>
    </xf>
    <xf numFmtId="0" fontId="31" fillId="10" borderId="39" xfId="0" applyFont="1" applyFill="1" applyBorder="1" applyAlignment="1">
      <alignment horizontal="center" vertical="center"/>
    </xf>
    <xf numFmtId="0" fontId="31" fillId="10" borderId="118" xfId="0" applyFont="1" applyFill="1" applyBorder="1" applyAlignment="1">
      <alignment horizontal="center" vertical="center"/>
    </xf>
    <xf numFmtId="0" fontId="30" fillId="10" borderId="119" xfId="0" applyFont="1" applyFill="1" applyBorder="1" applyAlignment="1">
      <alignment horizontal="center" vertical="center"/>
    </xf>
    <xf numFmtId="0" fontId="30" fillId="10" borderId="120" xfId="0" applyFont="1" applyFill="1" applyBorder="1" applyAlignment="1">
      <alignment horizontal="center" vertical="center"/>
    </xf>
    <xf numFmtId="0" fontId="30" fillId="10" borderId="121" xfId="0" applyFont="1" applyFill="1" applyBorder="1" applyAlignment="1">
      <alignment horizontal="center" vertical="center"/>
    </xf>
    <xf numFmtId="0" fontId="2" fillId="7" borderId="58" xfId="0" applyFont="1" applyFill="1" applyBorder="1" applyAlignment="1">
      <alignment horizontal="center"/>
    </xf>
    <xf numFmtId="0" fontId="42" fillId="5" borderId="124" xfId="0" applyFont="1" applyFill="1" applyBorder="1" applyAlignment="1">
      <alignment horizontal="center" vertical="center"/>
    </xf>
    <xf numFmtId="0" fontId="42" fillId="5" borderId="126" xfId="0" applyFont="1" applyFill="1" applyBorder="1" applyAlignment="1">
      <alignment horizontal="center" vertical="center"/>
    </xf>
    <xf numFmtId="0" fontId="42" fillId="5" borderId="127" xfId="0" applyFont="1" applyFill="1" applyBorder="1" applyAlignment="1">
      <alignment horizontal="center" vertical="center"/>
    </xf>
    <xf numFmtId="165" fontId="46" fillId="8" borderId="124" xfId="0" applyNumberFormat="1" applyFont="1" applyFill="1" applyBorder="1" applyAlignment="1">
      <alignment horizontal="center" vertical="center"/>
    </xf>
    <xf numFmtId="0" fontId="46" fillId="8" borderId="126" xfId="0" applyFont="1" applyFill="1" applyBorder="1" applyAlignment="1">
      <alignment horizontal="center" vertical="center"/>
    </xf>
    <xf numFmtId="0" fontId="46" fillId="8" borderId="127" xfId="0" applyFont="1" applyFill="1" applyBorder="1" applyAlignment="1">
      <alignment horizontal="center" vertical="center"/>
    </xf>
    <xf numFmtId="0" fontId="43" fillId="8" borderId="58" xfId="0" applyFont="1" applyFill="1" applyBorder="1" applyAlignment="1">
      <alignment horizontal="center"/>
    </xf>
    <xf numFmtId="0" fontId="43" fillId="8" borderId="13" xfId="0" applyFont="1" applyFill="1" applyBorder="1" applyAlignment="1">
      <alignment horizontal="center" vertical="center" wrapText="1"/>
    </xf>
    <xf numFmtId="0" fontId="43" fillId="8" borderId="14" xfId="0" applyFont="1" applyFill="1" applyBorder="1" applyAlignment="1">
      <alignment horizontal="center" vertical="center" wrapText="1"/>
    </xf>
    <xf numFmtId="0" fontId="43" fillId="8" borderId="15" xfId="0" applyFont="1" applyFill="1" applyBorder="1" applyAlignment="1">
      <alignment horizontal="center" vertical="center" wrapText="1"/>
    </xf>
    <xf numFmtId="165" fontId="42" fillId="5" borderId="13" xfId="0" applyNumberFormat="1" applyFont="1" applyFill="1" applyBorder="1" applyAlignment="1">
      <alignment horizontal="center"/>
    </xf>
    <xf numFmtId="165" fontId="42" fillId="5" borderId="14" xfId="0" applyNumberFormat="1" applyFont="1" applyFill="1" applyBorder="1" applyAlignment="1">
      <alignment horizontal="center"/>
    </xf>
    <xf numFmtId="165" fontId="42" fillId="5" borderId="15" xfId="0" applyNumberFormat="1" applyFont="1" applyFill="1" applyBorder="1" applyAlignment="1">
      <alignment horizontal="center"/>
    </xf>
  </cellXfs>
  <cellStyles count="2">
    <cellStyle name="Hyperlink" xfId="1" builtinId="8"/>
    <cellStyle name="Standaard" xfId="0" builtinId="0"/>
  </cellStyles>
  <dxfs count="1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numFmt numFmtId="165" formatCode="&quot;€&quot;\ #,##0.0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</border>
    </dxf>
    <dxf>
      <numFmt numFmtId="165" formatCode="&quot;€&quot;\ 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theme="1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ill>
        <patternFill patternType="solid">
          <fgColor indexed="64"/>
          <bgColor theme="0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7" formatCode="[$-F400]h:mm:ss\ AM/PM"/>
      <fill>
        <patternFill patternType="solid">
          <fgColor indexed="64"/>
          <bgColor theme="0"/>
        </patternFill>
      </fill>
    </dxf>
    <dxf>
      <numFmt numFmtId="167" formatCode="[$-F400]h:mm:ss\ AM/PM"/>
      <fill>
        <patternFill patternType="solid">
          <fgColor indexed="64"/>
          <bgColor theme="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7" formatCode="[$-F400]h:mm:ss\ AM/PM"/>
      <fill>
        <patternFill patternType="solid">
          <fgColor indexed="64"/>
          <bgColor theme="0"/>
        </patternFill>
      </fill>
    </dxf>
    <dxf>
      <numFmt numFmtId="167" formatCode="[$-F400]h:mm:ss\ AM/PM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 diagonalUp="0" diagonalDown="0">
        <left style="medium">
          <color theme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hidden="0"/>
    </dxf>
    <dxf>
      <fill>
        <patternFill patternType="solid">
          <fgColor indexed="64"/>
          <bgColor theme="0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theme="0"/>
        </patternFill>
      </fill>
    </dxf>
    <dxf>
      <border diagonalUp="0" diagonalDown="0">
        <left style="medium">
          <color theme="1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2"/>
        </patternFill>
      </fill>
      <border diagonalUp="0" diagonalDown="0">
        <left style="medium">
          <color rgb="FFFF912B"/>
        </left>
        <right style="medium">
          <color rgb="FFFF912B"/>
        </right>
        <top/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</dxf>
    <dxf>
      <border diagonalUp="0" diagonalDown="0">
        <left style="medium">
          <color theme="1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protection locked="1" hidden="0"/>
    </dxf>
    <dxf>
      <border outline="0">
        <bottom style="thin">
          <color rgb="FF000000"/>
        </bottom>
      </border>
    </dxf>
    <dxf>
      <border>
        <bottom style="medium">
          <color indexed="64"/>
        </bottom>
      </border>
    </dxf>
    <dxf>
      <numFmt numFmtId="19" formatCode="dd/mm/yyyy"/>
      <fill>
        <patternFill patternType="solid">
          <fgColor indexed="64"/>
          <bgColor theme="8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912B"/>
      <color rgb="FFE7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1326243</xdr:colOff>
      <xdr:row>4</xdr:row>
      <xdr:rowOff>18142</xdr:rowOff>
    </xdr:from>
    <xdr:to>
      <xdr:col>32</xdr:col>
      <xdr:colOff>504975</xdr:colOff>
      <xdr:row>28</xdr:row>
      <xdr:rowOff>216699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6112B11-539D-5C4F-AE45-2AA685A52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80743" y="1161142"/>
          <a:ext cx="7783889" cy="8136057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4</xdr:row>
      <xdr:rowOff>228600</xdr:rowOff>
    </xdr:from>
    <xdr:to>
      <xdr:col>2</xdr:col>
      <xdr:colOff>1167853</xdr:colOff>
      <xdr:row>14</xdr:row>
      <xdr:rowOff>241300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B40A20E-2AAF-90D8-9E2D-05F9D0807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1409700"/>
          <a:ext cx="2310853" cy="3822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279400</xdr:colOff>
      <xdr:row>0</xdr:row>
      <xdr:rowOff>114300</xdr:rowOff>
    </xdr:from>
    <xdr:to>
      <xdr:col>2</xdr:col>
      <xdr:colOff>203354</xdr:colOff>
      <xdr:row>12</xdr:row>
      <xdr:rowOff>75815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E721242B-9801-D241-8B9D-4B9791B07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400" y="114300"/>
          <a:ext cx="1841654" cy="31115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</xdr:row>
      <xdr:rowOff>63500</xdr:rowOff>
    </xdr:from>
    <xdr:to>
      <xdr:col>9</xdr:col>
      <xdr:colOff>990600</xdr:colOff>
      <xdr:row>8</xdr:row>
      <xdr:rowOff>139314</xdr:rowOff>
    </xdr:to>
    <xdr:pic>
      <xdr:nvPicPr>
        <xdr:cNvPr id="3" name="Afbeelding 2" descr="Judo Bond Nederland | Judo Bond Nederland">
          <a:extLst>
            <a:ext uri="{FF2B5EF4-FFF2-40B4-BE49-F238E27FC236}">
              <a16:creationId xmlns:a16="http://schemas.microsoft.com/office/drawing/2014/main" id="{2D1984B2-28B0-FB08-9025-BD6535E2F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9000" y="469900"/>
          <a:ext cx="1816100" cy="1816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justin/Dropbox%20(iqagency_)/2_klanten/JBN%20(JB)/JB2301%20-%20EK%20Judo%20junioren%202023/Productie/Aanmeldingen/Registatie%20excel%20format/Masterfile%20EK%20JUDO%202023.xlsx" TargetMode="External"/><Relationship Id="rId1" Type="http://schemas.openxmlformats.org/officeDocument/2006/relationships/externalLinkPath" Target="/Users/justin/Dropbox%20(iqagency_)/2_klanten/JBN%20(JB)/JB2301%20-%20EK%20Judo%20junioren%202023/Productie/Aanmeldingen/Registatie%20excel%20format/Masterfile%20EK%20JUD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0_Totaallijst"/>
      <sheetName val="01_IQ_reg. voorbeeld"/>
      <sheetName val="01_IQ_status voorbeeld"/>
      <sheetName val="Totaallijst"/>
      <sheetName val="01_NLD"/>
      <sheetName val="02_BEL"/>
      <sheetName val="Registration Form oud"/>
      <sheetName val="Lijstje "/>
      <sheetName val="00_NLD ready"/>
      <sheetName val="Registration Form "/>
      <sheetName val="Registratie formulier  oud "/>
      <sheetName val="Hotel blockbook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D2" t="str">
            <v>A - Marriot</v>
          </cell>
          <cell r="N2">
            <v>1</v>
          </cell>
          <cell r="P2" t="str">
            <v>To receive</v>
          </cell>
          <cell r="R2" t="str">
            <v>To do</v>
          </cell>
          <cell r="T2" t="str">
            <v xml:space="preserve">Armenia </v>
          </cell>
          <cell r="U2" t="str">
            <v>00_ARM</v>
          </cell>
        </row>
        <row r="3">
          <cell r="D3" t="str">
            <v>A - WestCord</v>
          </cell>
          <cell r="N3">
            <v>0</v>
          </cell>
          <cell r="P3" t="str">
            <v>Received</v>
          </cell>
          <cell r="R3" t="str">
            <v>Doing</v>
          </cell>
          <cell r="T3" t="str">
            <v xml:space="preserve">Austria </v>
          </cell>
          <cell r="U3" t="str">
            <v>00_AUT</v>
          </cell>
        </row>
        <row r="4">
          <cell r="D4" t="str">
            <v>A - NH Hotel</v>
          </cell>
          <cell r="P4" t="str">
            <v>Processed</v>
          </cell>
          <cell r="R4" t="str">
            <v>Done</v>
          </cell>
          <cell r="T4" t="str">
            <v>Azerbaijan</v>
          </cell>
          <cell r="U4" t="str">
            <v>00_AZE</v>
          </cell>
        </row>
        <row r="5">
          <cell r="D5" t="str">
            <v>B - Ibis</v>
          </cell>
          <cell r="T5" t="str">
            <v>Belgium</v>
          </cell>
          <cell r="U5" t="str">
            <v>00_BEL</v>
          </cell>
        </row>
        <row r="6">
          <cell r="D6" t="str">
            <v>C - Campanille</v>
          </cell>
          <cell r="T6" t="str">
            <v xml:space="preserve">Bosnia and Herzegovina </v>
          </cell>
          <cell r="U6" t="str">
            <v>00_BIH</v>
          </cell>
        </row>
        <row r="7">
          <cell r="T7" t="str">
            <v xml:space="preserve">Bulgaria </v>
          </cell>
          <cell r="U7" t="str">
            <v>00_BGR</v>
          </cell>
        </row>
        <row r="8">
          <cell r="T8" t="str">
            <v xml:space="preserve">Croatia </v>
          </cell>
          <cell r="U8" t="str">
            <v>00_COA</v>
          </cell>
        </row>
        <row r="9">
          <cell r="T9" t="str">
            <v xml:space="preserve">Cyprus </v>
          </cell>
          <cell r="U9" t="str">
            <v>00_CYP</v>
          </cell>
        </row>
        <row r="10">
          <cell r="T10" t="str">
            <v xml:space="preserve">Czech Republic </v>
          </cell>
          <cell r="U10" t="str">
            <v>00_CZE</v>
          </cell>
        </row>
        <row r="11">
          <cell r="T11" t="str">
            <v>Denmark</v>
          </cell>
          <cell r="U11" t="str">
            <v>00_DNK</v>
          </cell>
        </row>
        <row r="12">
          <cell r="T12" t="str">
            <v xml:space="preserve">Estonia </v>
          </cell>
          <cell r="U12" t="str">
            <v>00_EST</v>
          </cell>
        </row>
        <row r="13">
          <cell r="T13" t="str">
            <v>Finland</v>
          </cell>
          <cell r="U13" t="str">
            <v>00_FIN</v>
          </cell>
        </row>
        <row r="14">
          <cell r="T14" t="str">
            <v>France</v>
          </cell>
          <cell r="U14" t="str">
            <v>00_FRA</v>
          </cell>
        </row>
        <row r="15">
          <cell r="T15" t="str">
            <v xml:space="preserve">Georgia </v>
          </cell>
          <cell r="U15" t="str">
            <v>00_GEO</v>
          </cell>
        </row>
        <row r="16">
          <cell r="T16" t="str">
            <v>Germany</v>
          </cell>
          <cell r="U16" t="str">
            <v>00_GER</v>
          </cell>
        </row>
        <row r="17">
          <cell r="T17" t="str">
            <v>Great Britain</v>
          </cell>
          <cell r="U17" t="str">
            <v>00_GBR</v>
          </cell>
        </row>
        <row r="18">
          <cell r="T18" t="str">
            <v>Greece</v>
          </cell>
          <cell r="U18" t="str">
            <v>00_GRC</v>
          </cell>
        </row>
        <row r="19">
          <cell r="T19" t="str">
            <v>Hungary</v>
          </cell>
          <cell r="U19" t="str">
            <v>00_HUN</v>
          </cell>
        </row>
        <row r="20">
          <cell r="T20" t="str">
            <v>Iceland</v>
          </cell>
          <cell r="U20" t="str">
            <v>00_ISL</v>
          </cell>
        </row>
        <row r="21">
          <cell r="T21" t="str">
            <v xml:space="preserve">Israel </v>
          </cell>
          <cell r="U21" t="str">
            <v>00_ISR</v>
          </cell>
        </row>
        <row r="22">
          <cell r="T22" t="str">
            <v>Italy</v>
          </cell>
          <cell r="U22" t="str">
            <v>00_ITA</v>
          </cell>
        </row>
        <row r="23">
          <cell r="T23" t="str">
            <v>Kosovo</v>
          </cell>
          <cell r="U23" t="str">
            <v>00_XKS</v>
          </cell>
        </row>
        <row r="24">
          <cell r="T24" t="str">
            <v xml:space="preserve">Lativia </v>
          </cell>
          <cell r="U24" t="str">
            <v>00_LVA</v>
          </cell>
        </row>
        <row r="25">
          <cell r="T25" t="str">
            <v xml:space="preserve">Lithuania </v>
          </cell>
          <cell r="U25" t="str">
            <v>00_LTU</v>
          </cell>
        </row>
        <row r="26">
          <cell r="T26" t="str">
            <v>Montenegro</v>
          </cell>
          <cell r="U26" t="str">
            <v>00_MNE</v>
          </cell>
        </row>
        <row r="27">
          <cell r="T27" t="str">
            <v xml:space="preserve">Netherlands </v>
          </cell>
          <cell r="U27" t="str">
            <v>00_NLD</v>
          </cell>
        </row>
        <row r="28">
          <cell r="T28" t="str">
            <v xml:space="preserve">Norway </v>
          </cell>
          <cell r="U28" t="str">
            <v>00_NOR</v>
          </cell>
        </row>
        <row r="29">
          <cell r="T29" t="str">
            <v xml:space="preserve">Poland </v>
          </cell>
          <cell r="U29" t="str">
            <v>00_POL</v>
          </cell>
        </row>
        <row r="30">
          <cell r="T30" t="str">
            <v>Portugal</v>
          </cell>
          <cell r="U30" t="str">
            <v>00_PRT</v>
          </cell>
        </row>
        <row r="31">
          <cell r="T31" t="str">
            <v xml:space="preserve">Republic of Moldova </v>
          </cell>
          <cell r="U31" t="str">
            <v>00_MDA</v>
          </cell>
        </row>
        <row r="32">
          <cell r="T32" t="str">
            <v xml:space="preserve">Romania </v>
          </cell>
          <cell r="U32" t="str">
            <v>00_ROU</v>
          </cell>
        </row>
        <row r="33">
          <cell r="T33" t="str">
            <v xml:space="preserve">Serbia </v>
          </cell>
          <cell r="U33" t="str">
            <v>00_SRB</v>
          </cell>
        </row>
        <row r="34">
          <cell r="T34" t="str">
            <v xml:space="preserve">Slovakia </v>
          </cell>
          <cell r="U34" t="str">
            <v>00_SVK</v>
          </cell>
        </row>
        <row r="35">
          <cell r="T35" t="str">
            <v xml:space="preserve">Slovenia </v>
          </cell>
          <cell r="U35" t="str">
            <v>00_SVK</v>
          </cell>
        </row>
        <row r="36">
          <cell r="T36" t="str">
            <v>Spain</v>
          </cell>
          <cell r="U36" t="str">
            <v>00_ESP</v>
          </cell>
        </row>
        <row r="37">
          <cell r="T37" t="str">
            <v>Sweden</v>
          </cell>
          <cell r="U37" t="str">
            <v>00_SWE</v>
          </cell>
        </row>
        <row r="38">
          <cell r="T38" t="str">
            <v xml:space="preserve">Switzerland </v>
          </cell>
          <cell r="U38" t="str">
            <v>00_CHE</v>
          </cell>
        </row>
        <row r="39">
          <cell r="T39" t="str">
            <v xml:space="preserve">Turkiye </v>
          </cell>
          <cell r="U39" t="str">
            <v>00_TUR</v>
          </cell>
        </row>
        <row r="40">
          <cell r="T40" t="str">
            <v xml:space="preserve">Ukraine </v>
          </cell>
          <cell r="U40" t="str">
            <v>00_UKR</v>
          </cell>
        </row>
      </sheetData>
      <sheetData sheetId="8"/>
      <sheetData sheetId="9"/>
      <sheetData sheetId="10"/>
      <sheetData sheetId="1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3CD23ED-DF39-5F4F-ADA4-B6DD94B368D0}" name="NL_01_data859" displayName="NL_01_data859" ref="B52:BB107" totalsRowCount="1" headerRowDxfId="109" totalsRowDxfId="106" headerRowBorderDxfId="108" tableBorderDxfId="107">
  <tableColumns count="53">
    <tableColumn id="1" xr3:uid="{2227D3B3-4E2D-F74C-8D3A-E2B551EA5661}" name="Kolom1" totalsRowLabel="Total" dataDxfId="105" totalsRowDxfId="104"/>
    <tableColumn id="44" xr3:uid="{DC9B8B4B-16AC-3B40-89AA-36539BFC38C1}" name="Kolom2" dataDxfId="103" totalsRowDxfId="102"/>
    <tableColumn id="39" xr3:uid="{A7FD856B-6EC9-4D4E-A1BD-7FB1FE7822B6}" name="Kolom3" dataDxfId="101" totalsRowDxfId="100">
      <calculatedColumnFormula>$E$32</calculatedColumnFormula>
    </tableColumn>
    <tableColumn id="2" xr3:uid="{7BB0BBC3-7D5C-AB48-8525-0DC3F2611F74}" name="Kolom4" dataDxfId="99" totalsRowDxfId="98"/>
    <tableColumn id="3" xr3:uid="{E100321B-A75D-1448-B19D-FC906DA2BB20}" name="Kolom5" dataDxfId="97" totalsRowDxfId="96"/>
    <tableColumn id="4" xr3:uid="{3A88D7FC-A864-7C4C-99C2-AE0D19880C91}" name="Kolom6" dataDxfId="95" totalsRowDxfId="94"/>
    <tableColumn id="5" xr3:uid="{162CCDBA-532A-DB4A-862E-666E9A43C6A3}" name="Kolom7" dataDxfId="93" totalsRowDxfId="92"/>
    <tableColumn id="6" xr3:uid="{FFD2A286-55D6-954A-AC70-10238E2AD6F3}" name="Kolom8" dataDxfId="91" totalsRowDxfId="90"/>
    <tableColumn id="27" xr3:uid="{6262AD87-D3F0-7645-952E-554000674580}" name="Kolom9" dataDxfId="89" totalsRowDxfId="88">
      <calculatedColumnFormula>IF(I53="Single",'Dropdown menu '!$AC$17,'Dropdown menu '!$AD$17)</calculatedColumnFormula>
    </tableColumn>
    <tableColumn id="7" xr3:uid="{98EF7AE1-64FC-9F49-B046-90FC4D7B7841}" name="Kolom10" dataDxfId="87" totalsRowDxfId="86">
      <calculatedColumnFormula>$T$5</calculatedColumnFormula>
    </tableColumn>
    <tableColumn id="42" xr3:uid="{5B18359C-BC8D-B448-BD3C-066FEB0BB676}" name="Kolom11" dataDxfId="85" totalsRowDxfId="84"/>
    <tableColumn id="8" xr3:uid="{0C3C570C-14C5-3844-AA86-F0C83AA88687}" name="Kolom12" dataDxfId="83" totalsRowDxfId="82"/>
    <tableColumn id="50" xr3:uid="{26C35CE9-5D4C-444D-8E23-45F43ECA0BC6}" name="Kolom13" dataDxfId="81" totalsRowDxfId="80"/>
    <tableColumn id="9" xr3:uid="{2674FDE0-10A8-E848-A337-9A053BAF946D}" name="Kolom14" dataDxfId="79" totalsRowDxfId="78"/>
    <tableColumn id="10" xr3:uid="{AE64E242-617C-5B4A-8E16-FB7C8FB10EA9}" name="Kolom15" dataDxfId="77" totalsRowDxfId="76"/>
    <tableColumn id="11" xr3:uid="{F921F571-D52C-F84F-8274-8DDC1DFA070B}" name="Kolom16" dataDxfId="75" totalsRowDxfId="74"/>
    <tableColumn id="12" xr3:uid="{257C294E-C304-EB40-AA8F-D9A81C35BF85}" name="Kolom17" dataDxfId="73" totalsRowDxfId="72"/>
    <tableColumn id="13" xr3:uid="{02641B92-6FF2-CD49-B940-F1211B9F043D}" name="Kolom18" dataDxfId="71" totalsRowDxfId="70"/>
    <tableColumn id="14" xr3:uid="{A23B8AC8-29B6-9949-B67F-83A2C237BD0F}" name="Kolom19" totalsRowFunction="custom" dataDxfId="69" totalsRowDxfId="68">
      <calculatedColumnFormula>SUM(M53:S53)</calculatedColumnFormula>
      <totalsRowFormula>SUM(T57:T106)</totalsRowFormula>
    </tableColumn>
    <tableColumn id="15" xr3:uid="{0648D164-1304-1642-9437-681F545859AD}" name="Kolom20" dataDxfId="67" totalsRowDxfId="66">
      <calculatedColumnFormula>$T$8</calculatedColumnFormula>
    </tableColumn>
    <tableColumn id="16" xr3:uid="{EA391DBC-1CA6-D94C-AFE1-C4D9EA9C35E3}" name="Kolom21" dataDxfId="65" totalsRowDxfId="64">
      <calculatedColumnFormula>$T$14</calculatedColumnFormula>
    </tableColumn>
    <tableColumn id="40" xr3:uid="{5D7B7059-F8CE-1E48-9BAD-70A7FED27BB0}" name="Kolom22" dataDxfId="63" totalsRowDxfId="62">
      <calculatedColumnFormula>$T$17</calculatedColumnFormula>
    </tableColumn>
    <tableColumn id="41" xr3:uid="{91B07651-85C6-5D4E-AF63-0491BDE479B8}" name="Kolom23" dataDxfId="61" totalsRowDxfId="60">
      <calculatedColumnFormula>$T$11</calculatedColumnFormula>
    </tableColumn>
    <tableColumn id="43" xr3:uid="{747225FB-57D3-534E-9C81-A3C04B992B09}" name="Kolom24" dataDxfId="59" totalsRowDxfId="58">
      <calculatedColumnFormula>$T$30</calculatedColumnFormula>
    </tableColumn>
    <tableColumn id="51" xr3:uid="{9D930941-4C3C-7B42-BC72-864C43B90B17}" name="Kolom25" dataDxfId="57" totalsRowDxfId="56"/>
    <tableColumn id="61" xr3:uid="{1C3749FF-2EF1-C145-8B94-6CA214415EA8}" name="Kolom26" dataDxfId="55" totalsRowDxfId="54"/>
    <tableColumn id="62" xr3:uid="{D7F57A4A-E37F-284C-89FE-05DA557F8720}" name="Kolom27" dataDxfId="53" totalsRowDxfId="52"/>
    <tableColumn id="67" xr3:uid="{6B912425-1428-374E-927C-BCECBD66BB5A}" name="Kolom28" totalsRowFunction="custom" dataDxfId="51" totalsRowDxfId="50">
      <calculatedColumnFormula>SUM(V53:AB53)</calculatedColumnFormula>
      <totalsRowFormula>SUM(AC57:AC106)</totalsRowFormula>
    </tableColumn>
    <tableColumn id="63" xr3:uid="{AEBAC342-CD0A-C140-B754-9F4D4EEEF2A1}" name="Kolom29" dataDxfId="49" totalsRowDxfId="48"/>
    <tableColumn id="64" xr3:uid="{7DFFE9DD-5C1B-5847-8E77-EAE3C551F37E}" name="Kolom30" dataDxfId="47" totalsRowDxfId="46"/>
    <tableColumn id="65" xr3:uid="{ACD978E0-8C66-0248-9099-AD2C0ACAB9AD}" name="Kolom31" dataDxfId="45" totalsRowDxfId="44"/>
    <tableColumn id="52" xr3:uid="{3C1CF4E6-E56E-D84B-B4C0-70CA26EAFB57}" name="Kolom32" dataDxfId="43" totalsRowDxfId="42"/>
    <tableColumn id="66" xr3:uid="{4F8ADC0C-ABEB-9544-BF7B-529E03DDCBF1}" name="Kolom33" totalsRowFunction="custom" dataDxfId="41" totalsRowDxfId="40">
      <calculatedColumnFormula>SUM(AD53:AG53)</calculatedColumnFormula>
      <totalsRowFormula>SUM(AH57:AH106)</totalsRowFormula>
    </tableColumn>
    <tableColumn id="53" xr3:uid="{4A5BF8A1-3C74-0849-8F60-6FCEEE257CBB}" name="Kolom34" dataDxfId="39" totalsRowDxfId="38"/>
    <tableColumn id="54" xr3:uid="{5577E993-DAAE-FB4D-B115-9B2663560EBE}" name="Kolom35" dataDxfId="37" totalsRowDxfId="36"/>
    <tableColumn id="55" xr3:uid="{5A93B48F-0A6B-9C49-BCA6-571350488A3C}" name="Kolom36" dataDxfId="35" totalsRowDxfId="34"/>
    <tableColumn id="56" xr3:uid="{FC208F43-26B1-2F4B-81B3-E889DA570778}" name="Kolom37" dataDxfId="33" totalsRowDxfId="32"/>
    <tableColumn id="57" xr3:uid="{F60AC60E-B762-8B44-B7D5-87BBA666FCEF}" name="Kolom38" dataDxfId="31" totalsRowDxfId="30"/>
    <tableColumn id="58" xr3:uid="{B894C75C-EE53-884C-95D2-713A3EF37121}" name="Kolom39" dataDxfId="29" totalsRowDxfId="28"/>
    <tableColumn id="59" xr3:uid="{F3C3475E-D200-654F-A2AC-73E76C486475}" name="Kolom40" dataDxfId="27" totalsRowDxfId="26"/>
    <tableColumn id="68" xr3:uid="{8BC7A681-C2B6-004D-A684-FF00A4844EFD}" name="Kolom41" totalsRowFunction="custom" dataDxfId="25" totalsRowDxfId="24">
      <calculatedColumnFormula>SUM(AI53:AO53)</calculatedColumnFormula>
      <totalsRowFormula>SUM(AP57:AP106)</totalsRowFormula>
    </tableColumn>
    <tableColumn id="17" xr3:uid="{56E0FA46-7428-CC4B-86AB-06B88102CBF6}" name="Kolom42" dataDxfId="23" totalsRowDxfId="22"/>
    <tableColumn id="18" xr3:uid="{E351FF29-AE56-9C4E-98BC-B3027E0958DE}" name="Kolom43" dataDxfId="21" totalsRowDxfId="20"/>
    <tableColumn id="19" xr3:uid="{27CF6B5F-9011-C844-8438-7F0682962DCE}" name="Kolom44" dataDxfId="19" totalsRowDxfId="18"/>
    <tableColumn id="20" xr3:uid="{E94C4433-F517-084C-9CD8-B7F32D9DC50F}" name="Kolom45" dataDxfId="17" totalsRowDxfId="16"/>
    <tableColumn id="21" xr3:uid="{6E2CB38F-5FC6-AD4B-8A40-3E1244DB1DB5}" name="Kolom46" dataDxfId="15" totalsRowDxfId="14"/>
    <tableColumn id="22" xr3:uid="{3F7516CD-7ABE-5041-8EE0-7CF6AEAF9809}" name="Kolom47" dataDxfId="13" totalsRowDxfId="12"/>
    <tableColumn id="23" xr3:uid="{753ACAED-7B95-9645-9C4A-E875ABE34D39}" name="Kolom48" dataDxfId="11" totalsRowDxfId="10"/>
    <tableColumn id="24" xr3:uid="{A109DE3B-6EA3-C54C-AE9D-E26849603889}" name="Kolom49" dataDxfId="9" totalsRowDxfId="8"/>
    <tableColumn id="25" xr3:uid="{EE4EB1A3-E84A-0D4D-862B-EFBF2A1C3944}" name="Kolom50" dataDxfId="7" totalsRowDxfId="6"/>
    <tableColumn id="26" xr3:uid="{AF117E7D-A091-5A42-8406-0DE0D2FFE2D1}" name="Kolom51" dataDxfId="5" totalsRowDxfId="4"/>
    <tableColumn id="30" xr3:uid="{82CDA3CF-6BBD-4B4E-A151-643DF33D8D0C}" name="Kolom512" totalsRowFunction="custom" dataDxfId="3" totalsRowDxfId="2">
      <totalsRowFormula>SUM(BA57:BA106)</totalsRowFormula>
    </tableColumn>
    <tableColumn id="28" xr3:uid="{7566E461-5530-8743-B401-6F89E77A40E3}" name="Kolom52" totalsRowFunction="custom" dataDxfId="1" totalsRowDxfId="0">
      <calculatedColumnFormula>NL_01_data859[[#This Row],[Kolom9]]*NL_01_data859[[#This Row],[Kolom19]]</calculatedColumnFormula>
      <totalsRowFormula>SUM(BB57:BB106)</totalsRow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7966C-172C-1B49-9BC0-FA068D56D8CE}">
  <dimension ref="A1:BS110"/>
  <sheetViews>
    <sheetView tabSelected="1" view="pageBreakPreview" topLeftCell="P38" zoomScale="70" zoomScaleNormal="80" zoomScaleSheetLayoutView="70" workbookViewId="0">
      <selection activeCell="Y2" sqref="U1:Y1048576"/>
    </sheetView>
  </sheetViews>
  <sheetFormatPr baseColWidth="10" defaultRowHeight="16"/>
  <cols>
    <col min="1" max="1" width="3.1640625" bestFit="1" customWidth="1"/>
    <col min="2" max="2" width="15.1640625" bestFit="1" customWidth="1"/>
    <col min="3" max="3" width="19.5" bestFit="1" customWidth="1"/>
    <col min="4" max="4" width="34.5" hidden="1" customWidth="1"/>
    <col min="5" max="5" width="25.5" customWidth="1"/>
    <col min="6" max="6" width="35.6640625" customWidth="1"/>
    <col min="7" max="7" width="18.83203125" customWidth="1"/>
    <col min="8" max="8" width="23.5" customWidth="1"/>
    <col min="9" max="9" width="23.1640625" customWidth="1"/>
    <col min="10" max="10" width="23.1640625" hidden="1" customWidth="1"/>
    <col min="11" max="11" width="17.1640625" customWidth="1"/>
    <col min="12" max="12" width="15" hidden="1" customWidth="1"/>
    <col min="13" max="14" width="23.83203125" customWidth="1"/>
    <col min="15" max="15" width="46.33203125" customWidth="1"/>
    <col min="16" max="20" width="25.83203125" customWidth="1"/>
    <col min="21" max="23" width="24" hidden="1" customWidth="1"/>
    <col min="24" max="25" width="28.33203125" hidden="1" customWidth="1"/>
    <col min="26" max="28" width="12.5" bestFit="1" customWidth="1"/>
    <col min="29" max="29" width="20.33203125" bestFit="1" customWidth="1"/>
    <col min="30" max="33" width="16.6640625" bestFit="1" customWidth="1"/>
    <col min="34" max="34" width="20" bestFit="1" customWidth="1"/>
    <col min="35" max="36" width="16.6640625" bestFit="1" customWidth="1"/>
    <col min="37" max="41" width="17.83203125" bestFit="1" customWidth="1"/>
    <col min="42" max="42" width="16.83203125" bestFit="1" customWidth="1"/>
    <col min="43" max="43" width="10.5" bestFit="1" customWidth="1"/>
    <col min="44" max="44" width="13.5" bestFit="1" customWidth="1"/>
    <col min="45" max="45" width="7.33203125" bestFit="1" customWidth="1"/>
    <col min="46" max="46" width="5.5" bestFit="1" customWidth="1"/>
    <col min="47" max="47" width="23" bestFit="1" customWidth="1"/>
    <col min="48" max="48" width="10.5" bestFit="1" customWidth="1"/>
    <col min="49" max="49" width="17" bestFit="1" customWidth="1"/>
    <col min="50" max="50" width="7.5" bestFit="1" customWidth="1"/>
    <col min="51" max="51" width="5.1640625" bestFit="1" customWidth="1"/>
    <col min="52" max="52" width="23" bestFit="1" customWidth="1"/>
    <col min="53" max="53" width="24.6640625" bestFit="1" customWidth="1"/>
    <col min="54" max="55" width="9.6640625" customWidth="1"/>
    <col min="56" max="56" width="14.5" customWidth="1"/>
    <col min="57" max="57" width="10.33203125" customWidth="1"/>
  </cols>
  <sheetData>
    <row r="1" spans="1:71" ht="16" customHeight="1">
      <c r="A1" s="399"/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  <c r="R1" s="399"/>
      <c r="S1" s="399"/>
      <c r="T1" s="399"/>
      <c r="U1" s="399"/>
      <c r="V1" s="399"/>
      <c r="W1" s="399"/>
      <c r="X1" s="399"/>
      <c r="Y1" s="399"/>
      <c r="Z1" s="399"/>
      <c r="AA1" s="399"/>
      <c r="AB1" s="399"/>
      <c r="AC1" s="399"/>
      <c r="AD1" s="399"/>
      <c r="AE1" s="399"/>
      <c r="AF1" s="399"/>
      <c r="AG1" s="399"/>
      <c r="AH1" s="399"/>
      <c r="AI1" s="399"/>
      <c r="AJ1" s="399"/>
      <c r="AK1" s="399"/>
      <c r="AL1" s="399"/>
      <c r="AM1" s="399"/>
      <c r="AN1" s="399"/>
      <c r="AO1" s="399"/>
      <c r="AP1" s="399"/>
      <c r="AQ1" s="399"/>
      <c r="AR1" s="399"/>
      <c r="AS1" s="399"/>
      <c r="AT1" s="399"/>
      <c r="AU1" s="399"/>
      <c r="AV1" s="399"/>
      <c r="AW1" s="399"/>
      <c r="AX1" s="399"/>
      <c r="AY1" s="399"/>
      <c r="AZ1" s="399"/>
      <c r="BA1" s="289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</row>
    <row r="2" spans="1:71" ht="26">
      <c r="A2" s="2"/>
      <c r="B2" s="2"/>
      <c r="C2" s="2"/>
      <c r="D2" s="1"/>
      <c r="E2" s="3"/>
      <c r="F2" s="2"/>
      <c r="G2" s="2"/>
      <c r="H2" s="2"/>
      <c r="I2" s="2"/>
      <c r="J2" s="1"/>
      <c r="K2" s="2"/>
      <c r="L2" s="1"/>
      <c r="M2" s="4"/>
      <c r="N2" s="4"/>
      <c r="O2" s="2"/>
      <c r="P2" s="2"/>
      <c r="Q2" s="2"/>
      <c r="R2" s="2"/>
      <c r="S2" s="2"/>
      <c r="T2" s="2"/>
      <c r="U2" s="1"/>
      <c r="V2" s="1"/>
      <c r="W2" s="1"/>
      <c r="X2" s="1"/>
      <c r="Y2" s="1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</row>
    <row r="3" spans="1:71" ht="26">
      <c r="A3" s="2"/>
      <c r="B3" s="2"/>
      <c r="C3" s="2"/>
      <c r="D3" s="1"/>
      <c r="E3" s="2"/>
      <c r="F3" s="5"/>
      <c r="G3" s="6"/>
      <c r="H3" s="2"/>
      <c r="I3" s="2"/>
      <c r="J3" s="1"/>
      <c r="K3" s="2"/>
      <c r="L3" s="1"/>
      <c r="M3" s="2"/>
      <c r="N3" s="2"/>
      <c r="O3" s="400" t="s">
        <v>361</v>
      </c>
      <c r="P3" s="400"/>
      <c r="Q3" s="2"/>
      <c r="R3" s="2"/>
      <c r="S3" s="2"/>
      <c r="T3" s="2"/>
      <c r="U3" s="1"/>
      <c r="V3" s="1"/>
      <c r="W3" s="1"/>
      <c r="X3" s="1"/>
      <c r="Y3" s="1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</row>
    <row r="4" spans="1:71" ht="25" customHeight="1">
      <c r="A4" s="2"/>
      <c r="B4" s="2"/>
      <c r="C4" s="2"/>
      <c r="D4" s="1"/>
      <c r="E4" s="401" t="s">
        <v>0</v>
      </c>
      <c r="F4" s="402"/>
      <c r="G4" s="402"/>
      <c r="H4" s="402"/>
      <c r="I4" s="403"/>
      <c r="J4" s="177"/>
      <c r="K4" s="2"/>
      <c r="L4" s="1"/>
      <c r="M4" s="8"/>
      <c r="N4" s="8"/>
      <c r="O4" s="8"/>
      <c r="P4" s="2"/>
      <c r="Q4" s="2"/>
      <c r="R4" s="2"/>
      <c r="S4" s="2"/>
      <c r="T4" s="2"/>
      <c r="U4" s="1"/>
      <c r="V4" s="1"/>
      <c r="W4" s="1"/>
      <c r="X4" s="1"/>
      <c r="Y4" s="1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</row>
    <row r="5" spans="1:71" ht="25" customHeight="1">
      <c r="A5" s="2"/>
      <c r="B5" s="2"/>
      <c r="C5" s="2"/>
      <c r="D5" s="1"/>
      <c r="E5" s="9" t="s">
        <v>1</v>
      </c>
      <c r="F5" s="10"/>
      <c r="G5" s="10"/>
      <c r="H5" s="10"/>
      <c r="I5" s="11"/>
      <c r="J5" s="178"/>
      <c r="K5" s="172"/>
      <c r="L5" s="12"/>
      <c r="M5" s="2"/>
      <c r="N5" s="2"/>
      <c r="O5" s="381" t="s">
        <v>2</v>
      </c>
      <c r="P5" s="382"/>
      <c r="Q5" s="382"/>
      <c r="R5" s="382"/>
      <c r="S5" s="383"/>
      <c r="T5" s="175" t="s">
        <v>105</v>
      </c>
      <c r="U5" s="1"/>
      <c r="V5" s="1"/>
      <c r="W5" s="1"/>
      <c r="X5" s="1"/>
      <c r="Y5" s="1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</row>
    <row r="6" spans="1:71" ht="25" customHeight="1">
      <c r="A6" s="2"/>
      <c r="B6" s="2"/>
      <c r="C6" s="2"/>
      <c r="D6" s="1"/>
      <c r="E6" s="404" t="s">
        <v>311</v>
      </c>
      <c r="F6" s="405"/>
      <c r="G6" s="405"/>
      <c r="H6" s="405"/>
      <c r="I6" s="406"/>
      <c r="J6" s="178"/>
      <c r="K6" s="74"/>
      <c r="L6" s="13"/>
      <c r="M6" s="2"/>
      <c r="N6" s="2"/>
      <c r="O6" s="407" t="s">
        <v>307</v>
      </c>
      <c r="P6" s="407"/>
      <c r="Q6" s="407"/>
      <c r="R6" s="407"/>
      <c r="S6" s="407"/>
      <c r="T6" s="407"/>
      <c r="U6" s="1"/>
      <c r="V6" s="1"/>
      <c r="W6" s="1"/>
      <c r="X6" s="1"/>
      <c r="Y6" s="1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</row>
    <row r="7" spans="1:71" ht="25" customHeight="1">
      <c r="A7" s="2"/>
      <c r="B7" s="2"/>
      <c r="C7" s="2"/>
      <c r="D7" s="1"/>
      <c r="E7" s="378"/>
      <c r="F7" s="379"/>
      <c r="G7" s="379"/>
      <c r="H7" s="379"/>
      <c r="I7" s="380"/>
      <c r="J7" s="179"/>
      <c r="K7" s="74"/>
      <c r="L7" s="13"/>
      <c r="M7" s="14"/>
      <c r="N7" s="14"/>
      <c r="O7" s="15"/>
      <c r="P7" s="15"/>
      <c r="Q7" s="15"/>
      <c r="R7" s="15"/>
      <c r="S7" s="15"/>
      <c r="T7" s="15"/>
      <c r="U7" s="1"/>
      <c r="V7" s="1"/>
      <c r="W7" s="1"/>
      <c r="X7" s="1"/>
      <c r="Y7" s="1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</row>
    <row r="8" spans="1:71" ht="25" customHeight="1">
      <c r="A8" s="2"/>
      <c r="B8" s="2"/>
      <c r="C8" s="2"/>
      <c r="D8" s="1"/>
      <c r="E8" s="384" t="s">
        <v>4</v>
      </c>
      <c r="F8" s="385"/>
      <c r="G8" s="385"/>
      <c r="H8" s="385"/>
      <c r="I8" s="386"/>
      <c r="J8" s="180"/>
      <c r="K8" s="74"/>
      <c r="L8" s="13"/>
      <c r="M8" s="2"/>
      <c r="N8" s="2"/>
      <c r="O8" s="408" t="s">
        <v>5</v>
      </c>
      <c r="P8" s="408"/>
      <c r="Q8" s="408"/>
      <c r="R8" s="408"/>
      <c r="S8" s="408"/>
      <c r="T8" s="129"/>
      <c r="U8" s="19"/>
      <c r="V8" s="19"/>
      <c r="W8" s="19"/>
      <c r="X8" s="19"/>
      <c r="Y8" s="19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</row>
    <row r="9" spans="1:71" ht="25" customHeight="1">
      <c r="A9" s="2"/>
      <c r="B9" s="2"/>
      <c r="C9" s="2"/>
      <c r="D9" s="1"/>
      <c r="E9" s="404" t="s">
        <v>7</v>
      </c>
      <c r="F9" s="405"/>
      <c r="G9" s="405"/>
      <c r="H9" s="405"/>
      <c r="I9" s="406"/>
      <c r="J9" s="178"/>
      <c r="K9" s="173"/>
      <c r="L9" s="21"/>
      <c r="M9" s="22"/>
      <c r="N9" s="22"/>
      <c r="O9" s="391" t="s">
        <v>8</v>
      </c>
      <c r="P9" s="391"/>
      <c r="Q9" s="391"/>
      <c r="R9" s="391"/>
      <c r="S9" s="391"/>
      <c r="T9" s="2"/>
      <c r="U9" s="1"/>
      <c r="V9" s="1"/>
      <c r="W9" s="1"/>
      <c r="X9" s="1"/>
      <c r="Y9" s="1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3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</row>
    <row r="10" spans="1:71" ht="75" customHeight="1">
      <c r="A10" s="2"/>
      <c r="B10" s="2"/>
      <c r="C10" s="2"/>
      <c r="D10" s="1"/>
      <c r="E10" s="392" t="s">
        <v>360</v>
      </c>
      <c r="F10" s="393"/>
      <c r="G10" s="393"/>
      <c r="H10" s="393"/>
      <c r="I10" s="394"/>
      <c r="J10" s="181"/>
      <c r="K10" s="173"/>
      <c r="L10" s="21"/>
      <c r="M10" s="22"/>
      <c r="N10" s="22"/>
      <c r="O10" s="24"/>
      <c r="P10" s="24"/>
      <c r="Q10" s="24"/>
      <c r="R10" s="24"/>
      <c r="S10" s="24"/>
      <c r="T10" s="2"/>
      <c r="U10" s="1"/>
      <c r="V10" s="1"/>
      <c r="W10" s="1"/>
      <c r="X10" s="1"/>
      <c r="Y10" s="1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3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</row>
    <row r="11" spans="1:71" ht="25" customHeight="1">
      <c r="A11" s="2"/>
      <c r="B11" s="2"/>
      <c r="C11" s="2"/>
      <c r="D11" s="1"/>
      <c r="E11" s="378"/>
      <c r="F11" s="379"/>
      <c r="G11" s="379"/>
      <c r="H11" s="379"/>
      <c r="I11" s="380"/>
      <c r="J11" s="179"/>
      <c r="K11" s="15"/>
      <c r="L11" s="25"/>
      <c r="M11" s="2"/>
      <c r="N11" s="2"/>
      <c r="O11" s="381" t="s">
        <v>9</v>
      </c>
      <c r="P11" s="382"/>
      <c r="Q11" s="382"/>
      <c r="R11" s="382"/>
      <c r="S11" s="383"/>
      <c r="T11" s="129"/>
      <c r="U11" s="1"/>
      <c r="V11" s="1"/>
      <c r="W11" s="1"/>
      <c r="X11" s="1"/>
      <c r="Y11" s="1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</row>
    <row r="12" spans="1:71" ht="25" customHeight="1">
      <c r="A12" s="2"/>
      <c r="B12" s="2"/>
      <c r="C12" s="2"/>
      <c r="D12" s="1"/>
      <c r="E12" s="384" t="s">
        <v>11</v>
      </c>
      <c r="F12" s="385"/>
      <c r="G12" s="385"/>
      <c r="H12" s="385"/>
      <c r="I12" s="386"/>
      <c r="J12" s="182"/>
      <c r="K12" s="15"/>
      <c r="L12" s="25"/>
      <c r="M12" s="2"/>
      <c r="N12" s="2"/>
      <c r="O12" s="387" t="s">
        <v>12</v>
      </c>
      <c r="P12" s="387"/>
      <c r="Q12" s="387"/>
      <c r="R12" s="387"/>
      <c r="S12" s="387"/>
      <c r="U12" s="1"/>
      <c r="V12" s="1"/>
      <c r="W12" s="1"/>
      <c r="X12" s="1"/>
      <c r="Y12" s="1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</row>
    <row r="13" spans="1:71" ht="25" customHeight="1">
      <c r="A13" s="2"/>
      <c r="B13" s="2"/>
      <c r="C13" s="2"/>
      <c r="D13" s="1"/>
      <c r="E13" s="395" t="s">
        <v>208</v>
      </c>
      <c r="F13" s="396"/>
      <c r="G13" s="396"/>
      <c r="H13" s="396"/>
      <c r="I13" s="397"/>
      <c r="J13" s="183"/>
      <c r="K13" s="174"/>
      <c r="L13" s="26"/>
      <c r="M13" s="27"/>
      <c r="N13" s="27"/>
      <c r="O13" s="15"/>
      <c r="P13" s="15"/>
      <c r="Q13" s="15"/>
      <c r="R13" s="15"/>
      <c r="S13" s="15"/>
      <c r="T13" s="15"/>
      <c r="U13" s="1"/>
      <c r="V13" s="1"/>
      <c r="W13" s="1"/>
      <c r="X13" s="1"/>
      <c r="Y13" s="1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472"/>
      <c r="AR13" s="472"/>
      <c r="AS13" s="472"/>
      <c r="AT13" s="472"/>
      <c r="AU13" s="472"/>
      <c r="AV13" s="472"/>
      <c r="AW13" s="47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</row>
    <row r="14" spans="1:71" ht="25" customHeight="1">
      <c r="A14" s="2"/>
      <c r="B14" s="2"/>
      <c r="C14" s="2"/>
      <c r="D14" s="1"/>
      <c r="E14" s="395" t="s">
        <v>13</v>
      </c>
      <c r="F14" s="396"/>
      <c r="G14" s="396"/>
      <c r="H14" s="396"/>
      <c r="I14" s="397"/>
      <c r="J14" s="183"/>
      <c r="K14" s="74"/>
      <c r="L14" s="13"/>
      <c r="M14" s="2"/>
      <c r="N14" s="2"/>
      <c r="O14" s="398" t="s">
        <v>355</v>
      </c>
      <c r="P14" s="398"/>
      <c r="Q14" s="398"/>
      <c r="R14" s="398"/>
      <c r="S14" s="398"/>
      <c r="T14" s="128"/>
      <c r="U14" s="1"/>
      <c r="V14" s="1"/>
      <c r="W14" s="1"/>
      <c r="X14" s="1"/>
      <c r="Y14" s="1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8"/>
      <c r="AR14" s="2"/>
      <c r="AS14" s="28"/>
      <c r="AT14" s="28"/>
      <c r="AU14" s="28"/>
      <c r="AV14" s="28"/>
      <c r="AW14" s="28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</row>
    <row r="15" spans="1:71" ht="25" customHeight="1">
      <c r="A15" s="2"/>
      <c r="B15" s="2"/>
      <c r="C15" s="2"/>
      <c r="D15" s="1"/>
      <c r="E15" s="378"/>
      <c r="F15" s="379"/>
      <c r="G15" s="379"/>
      <c r="H15" s="379"/>
      <c r="I15" s="380"/>
      <c r="J15" s="179"/>
      <c r="K15" s="2"/>
      <c r="L15" s="1"/>
      <c r="M15" s="2"/>
      <c r="N15" s="2"/>
      <c r="O15" s="391" t="s">
        <v>354</v>
      </c>
      <c r="P15" s="391"/>
      <c r="Q15" s="391"/>
      <c r="R15" s="391"/>
      <c r="S15" s="391"/>
      <c r="U15" s="1"/>
      <c r="V15" s="1"/>
      <c r="W15" s="1"/>
      <c r="X15" s="1"/>
      <c r="Y15" s="1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</row>
    <row r="16" spans="1:71" ht="25" customHeight="1">
      <c r="A16" s="2"/>
      <c r="B16" s="2"/>
      <c r="C16" s="2"/>
      <c r="D16" s="1"/>
      <c r="E16" s="16" t="s">
        <v>15</v>
      </c>
      <c r="F16" s="17"/>
      <c r="G16" s="17"/>
      <c r="H16" s="17"/>
      <c r="I16" s="18"/>
      <c r="J16" s="180"/>
      <c r="K16" s="2"/>
      <c r="L16" s="1"/>
      <c r="M16" s="2"/>
      <c r="N16" s="2"/>
      <c r="O16" s="24"/>
      <c r="P16" s="24"/>
      <c r="Q16" s="24"/>
      <c r="R16" s="24"/>
      <c r="S16" s="24"/>
      <c r="T16" s="15"/>
      <c r="U16" s="1"/>
      <c r="V16" s="1"/>
      <c r="W16" s="1"/>
      <c r="X16" s="1"/>
      <c r="Y16" s="1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</row>
    <row r="17" spans="1:71" ht="25" customHeight="1">
      <c r="A17" s="2"/>
      <c r="B17" s="2"/>
      <c r="C17" s="2"/>
      <c r="D17" s="1"/>
      <c r="E17" s="409" t="s">
        <v>16</v>
      </c>
      <c r="F17" s="410"/>
      <c r="G17" s="410"/>
      <c r="H17" s="410"/>
      <c r="I17" s="411"/>
      <c r="J17" s="184"/>
      <c r="K17" s="2"/>
      <c r="L17" s="1"/>
      <c r="M17" s="2"/>
      <c r="N17" s="2"/>
      <c r="O17" s="398" t="s">
        <v>17</v>
      </c>
      <c r="P17" s="398"/>
      <c r="Q17" s="398"/>
      <c r="R17" s="398"/>
      <c r="S17" s="398"/>
      <c r="T17" s="128"/>
      <c r="U17" s="1"/>
      <c r="V17" s="1"/>
      <c r="W17" s="1"/>
      <c r="X17" s="1"/>
      <c r="Y17" s="1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</row>
    <row r="18" spans="1:71" ht="25" customHeight="1">
      <c r="A18" s="2"/>
      <c r="B18" s="2"/>
      <c r="C18" s="2"/>
      <c r="D18" s="1"/>
      <c r="E18" s="2"/>
      <c r="F18" s="2"/>
      <c r="G18" s="2"/>
      <c r="H18" s="2"/>
      <c r="I18" s="2"/>
      <c r="J18" s="1"/>
      <c r="K18" s="2"/>
      <c r="L18" s="1"/>
      <c r="M18" s="29"/>
      <c r="N18" s="29"/>
      <c r="O18" s="391" t="s">
        <v>18</v>
      </c>
      <c r="P18" s="391"/>
      <c r="Q18" s="391"/>
      <c r="R18" s="391"/>
      <c r="S18" s="391"/>
      <c r="T18" s="2"/>
      <c r="U18" s="1"/>
      <c r="V18" s="1"/>
      <c r="W18" s="1"/>
      <c r="X18" s="1"/>
      <c r="Y18" s="1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</row>
    <row r="19" spans="1:71" ht="25" customHeight="1">
      <c r="A19" s="2"/>
      <c r="B19" s="2"/>
      <c r="C19" s="2"/>
      <c r="D19" s="1"/>
      <c r="E19" s="30"/>
      <c r="F19" s="30"/>
      <c r="G19" s="30"/>
      <c r="H19" s="30"/>
      <c r="I19" s="30"/>
      <c r="J19" s="184"/>
      <c r="K19" s="2"/>
      <c r="L19" s="1"/>
      <c r="M19" s="29"/>
      <c r="N19" s="29"/>
      <c r="O19" s="24"/>
      <c r="P19" s="24"/>
      <c r="Q19" s="24"/>
      <c r="R19" s="24"/>
      <c r="S19" s="24"/>
      <c r="T19" s="2"/>
      <c r="U19" s="1"/>
      <c r="V19" s="1"/>
      <c r="W19" s="1"/>
      <c r="X19" s="1"/>
      <c r="Y19" s="1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</row>
    <row r="20" spans="1:71" ht="25" customHeight="1">
      <c r="A20" s="2"/>
      <c r="B20" s="2"/>
      <c r="C20" s="2"/>
      <c r="D20" s="1"/>
      <c r="E20" s="199" t="s">
        <v>139</v>
      </c>
      <c r="F20" s="200"/>
      <c r="G20" s="200"/>
      <c r="H20" s="200"/>
      <c r="I20" s="201"/>
      <c r="J20" s="184"/>
      <c r="K20" s="2"/>
      <c r="L20" s="1"/>
      <c r="M20" s="29"/>
      <c r="N20" s="29"/>
      <c r="O20" s="24" t="s">
        <v>209</v>
      </c>
      <c r="P20" s="24"/>
      <c r="Q20" s="24"/>
      <c r="R20" s="24"/>
      <c r="S20" s="24"/>
      <c r="T20" s="2"/>
      <c r="U20" s="1"/>
      <c r="V20" s="1"/>
      <c r="W20" s="1"/>
      <c r="X20" s="1"/>
      <c r="Y20" s="1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</row>
    <row r="21" spans="1:71" ht="25" customHeight="1">
      <c r="A21" s="2"/>
      <c r="B21" s="2"/>
      <c r="C21" s="2"/>
      <c r="D21" s="1"/>
      <c r="E21" s="202" t="s">
        <v>143</v>
      </c>
      <c r="F21" s="203"/>
      <c r="G21" s="204" t="s">
        <v>257</v>
      </c>
      <c r="H21" s="205"/>
      <c r="I21" s="206">
        <v>25</v>
      </c>
      <c r="J21" s="184"/>
      <c r="K21" s="2"/>
      <c r="L21" s="1"/>
      <c r="M21" s="29"/>
      <c r="N21" s="29"/>
      <c r="O21" s="123" t="s">
        <v>308</v>
      </c>
      <c r="P21" s="130"/>
      <c r="Q21" s="24"/>
      <c r="R21" s="398" t="s">
        <v>223</v>
      </c>
      <c r="S21" s="398"/>
      <c r="T21" s="128"/>
      <c r="U21" s="1"/>
      <c r="V21" s="1"/>
      <c r="W21" s="1"/>
      <c r="X21" s="1"/>
      <c r="Y21" s="1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</row>
    <row r="22" spans="1:71" ht="25" customHeight="1">
      <c r="A22" s="2"/>
      <c r="B22" s="2"/>
      <c r="C22" s="2"/>
      <c r="D22" s="1"/>
      <c r="E22" s="207"/>
      <c r="F22" s="208"/>
      <c r="G22" s="204" t="s">
        <v>258</v>
      </c>
      <c r="H22" s="205"/>
      <c r="I22" s="206">
        <v>20</v>
      </c>
      <c r="J22" s="184"/>
      <c r="K22" s="2"/>
      <c r="L22" s="1"/>
      <c r="M22" s="29"/>
      <c r="N22" s="29"/>
      <c r="O22" s="123" t="s">
        <v>309</v>
      </c>
      <c r="P22" s="130"/>
      <c r="Q22" s="24"/>
      <c r="R22" s="398" t="s">
        <v>224</v>
      </c>
      <c r="S22" s="398"/>
      <c r="T22" s="128"/>
      <c r="U22" s="1"/>
      <c r="V22" s="1"/>
      <c r="W22" s="1"/>
      <c r="X22" s="1"/>
      <c r="Y22" s="1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</row>
    <row r="23" spans="1:71" ht="25" customHeight="1">
      <c r="A23" s="2"/>
      <c r="B23" s="2"/>
      <c r="C23" s="2"/>
      <c r="D23" s="1"/>
      <c r="E23" s="209" t="s">
        <v>362</v>
      </c>
      <c r="F23" s="210"/>
      <c r="G23" s="204" t="s">
        <v>259</v>
      </c>
      <c r="H23" s="205"/>
      <c r="I23" s="206">
        <v>27.5</v>
      </c>
      <c r="J23" s="184"/>
      <c r="K23" s="2"/>
      <c r="L23" s="1"/>
      <c r="M23" s="29"/>
      <c r="N23" s="29"/>
      <c r="O23" s="123" t="s">
        <v>206</v>
      </c>
      <c r="P23" s="131"/>
      <c r="Q23" s="24"/>
      <c r="R23" s="68" t="s">
        <v>211</v>
      </c>
      <c r="S23" s="68"/>
      <c r="T23" s="130"/>
      <c r="U23" s="1"/>
      <c r="V23" s="1"/>
      <c r="W23" s="1"/>
      <c r="X23" s="1"/>
      <c r="Y23" s="1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</row>
    <row r="24" spans="1:71" ht="25" customHeight="1">
      <c r="A24" s="2"/>
      <c r="B24" s="2"/>
      <c r="C24" s="2"/>
      <c r="D24" s="1"/>
      <c r="E24" s="211" t="s">
        <v>21</v>
      </c>
      <c r="F24" s="212" t="s">
        <v>19</v>
      </c>
      <c r="G24" s="213"/>
      <c r="H24" s="204"/>
      <c r="I24" s="214"/>
      <c r="J24" s="184"/>
      <c r="K24" s="2"/>
      <c r="L24" s="1"/>
      <c r="M24" s="29"/>
      <c r="N24" s="29"/>
      <c r="O24" s="123" t="s">
        <v>207</v>
      </c>
      <c r="P24" s="131"/>
      <c r="Q24" s="24"/>
      <c r="R24" s="68" t="s">
        <v>212</v>
      </c>
      <c r="S24" s="68"/>
      <c r="T24" s="130"/>
      <c r="U24" s="1"/>
      <c r="V24" s="1"/>
      <c r="W24" s="1"/>
      <c r="X24" s="1"/>
      <c r="Y24" s="1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</row>
    <row r="25" spans="1:71" ht="25" customHeight="1">
      <c r="A25" s="2"/>
      <c r="B25" s="2"/>
      <c r="C25" s="2"/>
      <c r="D25" s="1"/>
      <c r="E25" s="215">
        <v>100</v>
      </c>
      <c r="F25" s="216">
        <v>70</v>
      </c>
      <c r="G25" s="217"/>
      <c r="H25" s="218"/>
      <c r="I25" s="219"/>
      <c r="J25" s="184"/>
      <c r="K25" s="2"/>
      <c r="L25" s="1"/>
      <c r="M25" s="29"/>
      <c r="N25" s="29"/>
      <c r="O25" s="123" t="s">
        <v>213</v>
      </c>
      <c r="P25" s="132">
        <f>DATEDIF(P23,P24,"D")</f>
        <v>0</v>
      </c>
      <c r="Q25" s="24"/>
      <c r="R25" s="70"/>
      <c r="S25" s="70"/>
      <c r="T25" s="67"/>
      <c r="U25" s="1"/>
      <c r="V25" s="1"/>
      <c r="W25" s="1"/>
      <c r="X25" s="1"/>
      <c r="Y25" s="1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</row>
    <row r="26" spans="1:71" ht="25" customHeight="1">
      <c r="A26" s="2"/>
      <c r="B26" s="2"/>
      <c r="C26" s="2"/>
      <c r="D26" s="1"/>
      <c r="E26" s="7"/>
      <c r="F26" s="7"/>
      <c r="G26" s="2"/>
      <c r="H26" s="30"/>
      <c r="I26" s="30"/>
      <c r="J26" s="184"/>
      <c r="K26" s="2"/>
      <c r="L26" s="1"/>
      <c r="M26" s="29"/>
      <c r="N26" s="29"/>
      <c r="O26" s="123" t="s">
        <v>310</v>
      </c>
      <c r="P26" s="130"/>
      <c r="Q26" s="24"/>
      <c r="R26" s="70"/>
      <c r="S26" s="70"/>
      <c r="T26" s="67"/>
      <c r="U26" s="1"/>
      <c r="V26" s="1"/>
      <c r="W26" s="1"/>
      <c r="X26" s="1"/>
      <c r="Y26" s="1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</row>
    <row r="27" spans="1:71" ht="25" customHeight="1">
      <c r="A27" s="2"/>
      <c r="B27" s="2"/>
      <c r="C27" s="2"/>
      <c r="D27" s="1"/>
      <c r="E27" s="7"/>
      <c r="F27" s="7"/>
      <c r="G27" s="2"/>
      <c r="H27" s="30"/>
      <c r="I27" s="30"/>
      <c r="J27" s="184"/>
      <c r="K27" s="2"/>
      <c r="L27" s="1"/>
      <c r="M27" s="29"/>
      <c r="N27" s="29"/>
      <c r="O27" s="123" t="s">
        <v>210</v>
      </c>
      <c r="P27" s="130"/>
      <c r="Q27" s="24"/>
      <c r="R27" s="70"/>
      <c r="S27" s="70"/>
      <c r="T27" s="15"/>
      <c r="U27" s="1"/>
      <c r="V27" s="1"/>
      <c r="W27" s="1"/>
      <c r="X27" s="1"/>
      <c r="Y27" s="1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</row>
    <row r="28" spans="1:71" ht="25" customHeight="1">
      <c r="A28" s="2"/>
      <c r="B28" s="2"/>
      <c r="C28" s="2"/>
      <c r="D28" s="1"/>
      <c r="E28" s="7" t="s">
        <v>20</v>
      </c>
      <c r="F28" s="7"/>
      <c r="G28" s="2"/>
      <c r="H28" s="30"/>
      <c r="I28" s="30"/>
      <c r="J28" s="184"/>
      <c r="K28" s="2"/>
      <c r="L28" s="1"/>
      <c r="M28" s="29"/>
      <c r="N28" s="29"/>
      <c r="O28" s="123" t="s">
        <v>214</v>
      </c>
      <c r="P28" s="130"/>
      <c r="Q28" s="24"/>
      <c r="R28" s="70"/>
      <c r="S28" s="70"/>
      <c r="T28" s="15"/>
      <c r="U28" s="1"/>
      <c r="V28" s="1"/>
      <c r="W28" s="1"/>
      <c r="X28" s="1"/>
      <c r="Y28" s="1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</row>
    <row r="29" spans="1:71" ht="25" customHeight="1">
      <c r="A29" s="2"/>
      <c r="B29" s="2"/>
      <c r="C29" s="2"/>
      <c r="D29" s="1"/>
      <c r="E29" s="8"/>
      <c r="F29" s="8"/>
      <c r="G29" s="2"/>
      <c r="H29" s="2"/>
      <c r="I29" s="2"/>
      <c r="J29" s="1"/>
      <c r="K29" s="2"/>
      <c r="L29" s="1"/>
      <c r="M29" s="2"/>
      <c r="N29" s="2"/>
      <c r="O29" s="2"/>
      <c r="P29" s="2"/>
      <c r="Q29" s="2"/>
      <c r="R29" s="2"/>
      <c r="S29" s="2"/>
      <c r="T29" s="2"/>
      <c r="U29" s="31"/>
      <c r="V29" s="31"/>
      <c r="W29" s="31"/>
      <c r="X29" s="31"/>
      <c r="Y29" s="31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</row>
    <row r="30" spans="1:71" ht="25" customHeight="1">
      <c r="A30" s="2"/>
      <c r="B30" s="2"/>
      <c r="C30" s="2"/>
      <c r="D30" s="1"/>
      <c r="E30" s="33" t="s">
        <v>22</v>
      </c>
      <c r="F30" s="34"/>
      <c r="G30" s="35"/>
      <c r="H30" s="2"/>
      <c r="I30" s="2"/>
      <c r="J30" s="1"/>
      <c r="K30" s="2"/>
      <c r="L30" s="1"/>
      <c r="M30" s="2"/>
      <c r="N30" s="2"/>
      <c r="O30" s="398" t="s">
        <v>23</v>
      </c>
      <c r="P30" s="398"/>
      <c r="Q30" s="398"/>
      <c r="R30" s="398"/>
      <c r="S30" s="398"/>
      <c r="T30" s="128"/>
      <c r="U30" s="31"/>
      <c r="V30" s="31"/>
      <c r="W30" s="31"/>
      <c r="X30" s="31"/>
      <c r="Y30" s="31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</row>
    <row r="31" spans="1:71" ht="25" customHeight="1">
      <c r="A31" s="2"/>
      <c r="B31" s="2"/>
      <c r="C31" s="2"/>
      <c r="D31" s="2"/>
      <c r="E31" s="412"/>
      <c r="F31" s="413"/>
      <c r="G31" s="414"/>
      <c r="H31" s="2"/>
      <c r="I31" s="2"/>
      <c r="J31" s="1"/>
      <c r="K31" s="2"/>
      <c r="L31" s="1"/>
      <c r="M31" s="2"/>
      <c r="N31" s="2"/>
      <c r="O31" s="418" t="s">
        <v>25</v>
      </c>
      <c r="P31" s="418"/>
      <c r="Q31" s="418"/>
      <c r="R31" s="418"/>
      <c r="S31" s="418"/>
      <c r="U31" s="1"/>
      <c r="V31" s="1"/>
      <c r="W31" s="1"/>
      <c r="X31" s="1"/>
      <c r="Y31" s="1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</row>
    <row r="32" spans="1:71" ht="25" customHeight="1">
      <c r="A32" s="2"/>
      <c r="B32" s="2"/>
      <c r="C32" s="2"/>
      <c r="D32" s="1"/>
      <c r="E32" s="36" t="e">
        <f>VLOOKUP(E31,'[1]Lijstje '!T2:U40,2,)</f>
        <v>#N/A</v>
      </c>
      <c r="F32" s="37"/>
      <c r="G32" s="37"/>
      <c r="H32" s="2"/>
      <c r="I32" s="2"/>
      <c r="J32" s="1"/>
      <c r="K32" s="2"/>
      <c r="L32" s="1"/>
      <c r="M32" s="38"/>
      <c r="N32" s="38"/>
      <c r="O32" s="39"/>
      <c r="P32" s="39"/>
      <c r="Q32" s="39"/>
      <c r="R32" s="15"/>
      <c r="S32" s="15"/>
      <c r="T32" s="15"/>
      <c r="U32" s="1"/>
      <c r="V32" s="1"/>
      <c r="W32" s="1"/>
      <c r="X32" s="1"/>
      <c r="Y32" s="1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</row>
    <row r="33" spans="1:71" ht="25" customHeight="1">
      <c r="A33" s="2"/>
      <c r="B33" s="2"/>
      <c r="C33" s="2"/>
      <c r="D33" s="1"/>
      <c r="E33" s="15"/>
      <c r="F33" s="15"/>
      <c r="G33" s="15"/>
      <c r="H33" s="2"/>
      <c r="I33" s="2"/>
      <c r="J33" s="1"/>
      <c r="K33" s="2"/>
      <c r="L33" s="1"/>
      <c r="M33" s="38"/>
      <c r="N33" s="38"/>
      <c r="O33" s="2"/>
      <c r="P33" s="2"/>
      <c r="Q33" s="2"/>
      <c r="R33" s="2"/>
      <c r="S33" s="2"/>
      <c r="T33" s="2"/>
      <c r="U33" s="1"/>
      <c r="V33" s="1"/>
      <c r="W33" s="1"/>
      <c r="X33" s="1"/>
      <c r="Y33" s="1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</row>
    <row r="34" spans="1:71" ht="25" customHeight="1">
      <c r="A34" s="2"/>
      <c r="B34" s="2"/>
      <c r="C34" s="2"/>
      <c r="D34" s="1"/>
      <c r="E34" s="33" t="s">
        <v>26</v>
      </c>
      <c r="F34" s="34"/>
      <c r="G34" s="35"/>
      <c r="H34" s="2"/>
      <c r="I34" s="2"/>
      <c r="J34" s="1"/>
      <c r="K34" s="2"/>
      <c r="L34" s="1"/>
      <c r="M34" s="2"/>
      <c r="O34" s="40" t="s">
        <v>27</v>
      </c>
      <c r="P34" s="227"/>
      <c r="Q34" s="2"/>
      <c r="R34" s="2"/>
      <c r="S34" s="2"/>
      <c r="T34" s="2"/>
      <c r="U34" s="1"/>
      <c r="V34" s="1"/>
      <c r="W34" s="1"/>
      <c r="X34" s="1"/>
      <c r="Y34" s="1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</row>
    <row r="35" spans="1:71" ht="25" customHeight="1">
      <c r="A35" s="2"/>
      <c r="B35" s="2"/>
      <c r="C35" s="2"/>
      <c r="D35" s="1"/>
      <c r="E35" s="415"/>
      <c r="F35" s="416"/>
      <c r="G35" s="417"/>
      <c r="H35" s="41"/>
      <c r="I35" s="2"/>
      <c r="J35" s="1"/>
      <c r="K35" s="2"/>
      <c r="L35" s="1"/>
      <c r="M35" s="2"/>
      <c r="N35" s="2"/>
      <c r="O35" s="42" t="s">
        <v>28</v>
      </c>
      <c r="P35" s="230"/>
      <c r="Q35" s="228"/>
      <c r="R35" s="228"/>
      <c r="S35" s="228"/>
      <c r="T35" s="228"/>
      <c r="U35" s="1"/>
      <c r="V35" s="1"/>
      <c r="W35" s="1"/>
      <c r="X35" s="1"/>
      <c r="Y35" s="1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</row>
    <row r="36" spans="1:71" ht="25" customHeight="1">
      <c r="A36" s="2"/>
      <c r="B36" s="2"/>
      <c r="C36" s="2"/>
      <c r="D36" s="1"/>
      <c r="E36" s="15"/>
      <c r="F36" s="15"/>
      <c r="G36" s="15"/>
      <c r="H36" s="41"/>
      <c r="I36" s="2"/>
      <c r="J36" s="1"/>
      <c r="K36" s="2"/>
      <c r="L36" s="1"/>
      <c r="M36" s="2"/>
      <c r="N36" s="2"/>
      <c r="O36" s="42" t="s">
        <v>29</v>
      </c>
      <c r="P36" s="230"/>
      <c r="Q36" s="228"/>
      <c r="R36" s="228"/>
      <c r="S36" s="228"/>
      <c r="T36" s="228"/>
      <c r="U36" s="1"/>
      <c r="V36" s="1"/>
      <c r="W36" s="1"/>
      <c r="X36" s="1"/>
      <c r="Y36" s="1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</row>
    <row r="37" spans="1:71" ht="25" customHeight="1">
      <c r="A37" s="2"/>
      <c r="B37" s="2"/>
      <c r="C37" s="2"/>
      <c r="D37" s="1"/>
      <c r="E37" s="33" t="s">
        <v>30</v>
      </c>
      <c r="F37" s="34"/>
      <c r="G37" s="35"/>
      <c r="H37" s="2"/>
      <c r="I37" s="2"/>
      <c r="J37" s="1"/>
      <c r="K37" s="2"/>
      <c r="L37" s="1"/>
      <c r="M37" s="2"/>
      <c r="N37" s="2"/>
      <c r="O37" s="42" t="s">
        <v>31</v>
      </c>
      <c r="P37" s="231"/>
      <c r="Q37" s="228"/>
      <c r="R37" s="228"/>
      <c r="S37" s="228"/>
      <c r="T37" s="228"/>
      <c r="U37" s="1"/>
      <c r="V37" s="1"/>
      <c r="W37" s="1"/>
      <c r="X37" s="1"/>
      <c r="Y37" s="1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</row>
    <row r="38" spans="1:71" ht="25" customHeight="1">
      <c r="A38" s="2"/>
      <c r="B38" s="2"/>
      <c r="C38" s="2"/>
      <c r="D38" s="1"/>
      <c r="E38" s="388"/>
      <c r="F38" s="389"/>
      <c r="G38" s="390"/>
      <c r="H38" s="2"/>
      <c r="I38" s="2"/>
      <c r="J38" s="1"/>
      <c r="K38" s="2"/>
      <c r="L38" s="1"/>
      <c r="M38" s="2"/>
      <c r="O38" s="43" t="s">
        <v>32</v>
      </c>
      <c r="P38" s="230"/>
      <c r="Q38" s="228"/>
      <c r="R38" s="228"/>
      <c r="S38" s="228"/>
      <c r="T38" s="228"/>
      <c r="U38" s="1"/>
      <c r="V38" s="1"/>
      <c r="W38" s="1"/>
      <c r="X38" s="1"/>
      <c r="Y38" s="1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</row>
    <row r="39" spans="1:71" ht="25" customHeight="1">
      <c r="A39" s="2"/>
      <c r="B39" s="2"/>
      <c r="C39" s="2"/>
      <c r="D39" s="1"/>
      <c r="E39" s="15"/>
      <c r="F39" s="15"/>
      <c r="G39" s="15"/>
      <c r="H39" s="2"/>
      <c r="I39" s="2"/>
      <c r="J39" s="1"/>
      <c r="K39" s="2"/>
      <c r="L39" s="1"/>
      <c r="M39" s="2"/>
      <c r="N39" s="2"/>
      <c r="O39" s="42" t="s">
        <v>33</v>
      </c>
      <c r="P39" s="230"/>
      <c r="Q39" s="228"/>
      <c r="R39" s="228"/>
      <c r="S39" s="228"/>
      <c r="T39" s="228"/>
      <c r="U39" s="1"/>
      <c r="V39" s="1"/>
      <c r="W39" s="1"/>
      <c r="X39" s="1"/>
      <c r="Y39" s="1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</row>
    <row r="40" spans="1:71" ht="25" customHeight="1">
      <c r="A40" s="2"/>
      <c r="B40" s="2"/>
      <c r="C40" s="2"/>
      <c r="D40" s="1"/>
      <c r="E40" s="419" t="s">
        <v>34</v>
      </c>
      <c r="F40" s="420"/>
      <c r="G40" s="421"/>
      <c r="H40" s="2"/>
      <c r="I40" s="2"/>
      <c r="J40" s="1"/>
      <c r="K40" s="2"/>
      <c r="L40" s="1"/>
      <c r="M40" s="2"/>
      <c r="N40" s="2"/>
      <c r="O40" s="42" t="s">
        <v>35</v>
      </c>
      <c r="P40" s="230"/>
      <c r="Q40" s="228"/>
      <c r="R40" s="228"/>
      <c r="S40" s="228"/>
      <c r="T40" s="228"/>
      <c r="U40" s="1"/>
      <c r="V40" s="1"/>
      <c r="W40" s="1"/>
      <c r="X40" s="1"/>
      <c r="Y40" s="1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</row>
    <row r="41" spans="1:71" ht="25" customHeight="1">
      <c r="A41" s="2"/>
      <c r="B41" s="2"/>
      <c r="C41" s="2"/>
      <c r="D41" s="1"/>
      <c r="E41" s="388"/>
      <c r="F41" s="389"/>
      <c r="G41" s="390"/>
      <c r="H41" s="2"/>
      <c r="I41" s="2"/>
      <c r="J41" s="1"/>
      <c r="K41" s="2"/>
      <c r="L41" s="1"/>
      <c r="M41" s="2"/>
      <c r="N41" s="2"/>
      <c r="O41" s="42" t="s">
        <v>36</v>
      </c>
      <c r="P41" s="230"/>
      <c r="Q41" s="228"/>
      <c r="R41" s="228"/>
      <c r="S41" s="228"/>
      <c r="T41" s="228"/>
      <c r="U41" s="1"/>
      <c r="V41" s="1"/>
      <c r="W41" s="1"/>
      <c r="X41" s="1"/>
      <c r="Y41" s="1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</row>
    <row r="42" spans="1:71" ht="25" customHeight="1">
      <c r="A42" s="2"/>
      <c r="B42" s="2"/>
      <c r="C42" s="2"/>
      <c r="D42" s="1"/>
      <c r="E42" s="2"/>
      <c r="F42" s="2"/>
      <c r="G42" s="2"/>
      <c r="H42" s="2"/>
      <c r="I42" s="2"/>
      <c r="J42" s="1"/>
      <c r="K42" s="2"/>
      <c r="L42" s="1"/>
      <c r="M42" s="2"/>
      <c r="N42" s="2"/>
      <c r="O42" s="42" t="s">
        <v>37</v>
      </c>
      <c r="P42" s="230"/>
      <c r="Q42" s="229"/>
      <c r="R42" s="229"/>
      <c r="S42" s="229"/>
      <c r="T42" s="229"/>
      <c r="U42" s="1"/>
      <c r="V42" s="1"/>
      <c r="W42" s="1"/>
      <c r="X42" s="1"/>
      <c r="Y42" s="1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</row>
    <row r="43" spans="1:71" ht="25" customHeight="1">
      <c r="A43" s="2"/>
      <c r="B43" s="2"/>
      <c r="C43" s="2"/>
      <c r="D43" s="1"/>
      <c r="E43" s="2"/>
      <c r="F43" s="2"/>
      <c r="G43" s="2"/>
      <c r="H43" s="2"/>
      <c r="I43" s="2"/>
      <c r="J43" s="1"/>
      <c r="K43" s="2"/>
      <c r="L43" s="1"/>
      <c r="M43" s="2"/>
      <c r="N43" s="2"/>
      <c r="O43" s="42" t="s">
        <v>38</v>
      </c>
      <c r="P43" s="230"/>
      <c r="Q43" s="228"/>
      <c r="R43" s="228"/>
      <c r="S43" s="228"/>
      <c r="T43" s="228"/>
      <c r="U43" s="1"/>
      <c r="V43" s="1"/>
      <c r="W43" s="1"/>
      <c r="X43" s="1"/>
      <c r="Y43" s="1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</row>
    <row r="44" spans="1:71" ht="25" customHeight="1">
      <c r="A44" s="2"/>
      <c r="B44" s="2"/>
      <c r="C44" s="2"/>
      <c r="D44" s="1"/>
      <c r="E44" s="2"/>
      <c r="F44" s="2"/>
      <c r="G44" s="2"/>
      <c r="H44" s="2"/>
      <c r="I44" s="2"/>
      <c r="J44" s="1"/>
      <c r="K44" s="2"/>
      <c r="L44" s="1"/>
      <c r="M44" s="2"/>
      <c r="N44" s="2"/>
      <c r="O44" s="2"/>
      <c r="P44" s="2"/>
      <c r="Q44" s="2"/>
      <c r="R44" s="2"/>
      <c r="S44" s="2"/>
      <c r="T44" s="2"/>
      <c r="U44" s="1"/>
      <c r="V44" s="1"/>
      <c r="W44" s="1"/>
      <c r="X44" s="1"/>
      <c r="Y44" s="1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</row>
    <row r="45" spans="1:71" ht="25" customHeight="1">
      <c r="A45" s="2"/>
      <c r="B45" s="2"/>
      <c r="C45" s="2"/>
      <c r="D45" s="1"/>
      <c r="E45" s="2"/>
      <c r="F45" s="2"/>
      <c r="G45" s="2"/>
      <c r="H45" s="2"/>
      <c r="I45" s="2"/>
      <c r="J45" s="1"/>
      <c r="K45" s="2"/>
      <c r="L45" s="1"/>
      <c r="M45" s="2"/>
      <c r="N45" s="2"/>
      <c r="O45" s="2"/>
      <c r="P45" s="2"/>
      <c r="Q45" s="2"/>
      <c r="R45" s="2"/>
      <c r="S45" s="2"/>
      <c r="T45" s="2"/>
      <c r="U45" s="1"/>
      <c r="V45" s="1"/>
      <c r="W45" s="1"/>
      <c r="X45" s="1"/>
      <c r="Y45" s="1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</row>
    <row r="46" spans="1:71" ht="25" customHeight="1">
      <c r="A46" s="2"/>
      <c r="B46" s="2"/>
      <c r="C46" s="2"/>
      <c r="D46" s="1"/>
      <c r="E46" s="2"/>
      <c r="F46" s="2"/>
      <c r="G46" s="2"/>
      <c r="H46" s="2"/>
      <c r="I46" s="2"/>
      <c r="J46" s="1"/>
      <c r="K46" s="2"/>
      <c r="L46" s="1"/>
      <c r="M46" s="2"/>
      <c r="N46" s="2"/>
      <c r="O46" s="2"/>
      <c r="P46" s="2"/>
      <c r="Q46" s="2"/>
      <c r="R46" s="2"/>
      <c r="S46" s="2"/>
      <c r="T46" s="2"/>
      <c r="U46" s="1"/>
      <c r="V46" s="1"/>
      <c r="W46" s="1"/>
      <c r="X46" s="1"/>
      <c r="Y46" s="1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</row>
    <row r="47" spans="1:71" ht="26">
      <c r="A47" s="2"/>
      <c r="B47" s="422" t="s">
        <v>39</v>
      </c>
      <c r="C47" s="422"/>
      <c r="D47" s="422"/>
      <c r="E47" s="422"/>
      <c r="F47" s="422"/>
      <c r="G47" s="2"/>
      <c r="H47" s="41"/>
      <c r="I47" s="2"/>
      <c r="J47" s="1"/>
      <c r="K47" s="2"/>
      <c r="L47" s="1"/>
      <c r="M47" s="2"/>
      <c r="N47" s="2"/>
      <c r="O47" s="2"/>
      <c r="P47" s="2"/>
      <c r="Q47" s="2"/>
      <c r="R47" s="2"/>
      <c r="S47" s="2"/>
      <c r="T47" s="44"/>
      <c r="U47" s="45"/>
      <c r="V47" s="45"/>
      <c r="W47" s="45"/>
      <c r="X47" s="46"/>
      <c r="Y47" s="46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</row>
    <row r="48" spans="1:71" ht="20" thickBot="1">
      <c r="A48" s="2"/>
      <c r="B48" s="47"/>
      <c r="C48" s="47"/>
      <c r="D48" s="48"/>
      <c r="E48" s="49"/>
      <c r="F48" s="2"/>
      <c r="G48" s="2"/>
      <c r="H48" s="49"/>
      <c r="I48" s="50"/>
      <c r="J48" s="51"/>
      <c r="K48" s="50"/>
      <c r="L48" s="51"/>
      <c r="M48" s="50"/>
      <c r="N48" s="50"/>
      <c r="O48" s="50"/>
      <c r="P48" s="50"/>
      <c r="Q48" s="50"/>
      <c r="R48" s="50"/>
      <c r="S48" s="50"/>
      <c r="T48" s="2"/>
      <c r="U48" s="52"/>
      <c r="V48" s="52"/>
      <c r="W48" s="52"/>
      <c r="X48" s="52"/>
      <c r="Y48" s="52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2"/>
      <c r="AR48" s="2"/>
      <c r="AS48" s="49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</row>
    <row r="49" spans="1:71" ht="17" customHeight="1" thickBot="1">
      <c r="A49" s="77"/>
      <c r="B49" s="423" t="s">
        <v>40</v>
      </c>
      <c r="C49" s="83"/>
      <c r="D49" s="425" t="s">
        <v>37</v>
      </c>
      <c r="E49" s="427" t="s">
        <v>41</v>
      </c>
      <c r="F49" s="427" t="s">
        <v>42</v>
      </c>
      <c r="G49" s="425" t="s">
        <v>43</v>
      </c>
      <c r="H49" s="438" t="s">
        <v>44</v>
      </c>
      <c r="I49" s="440" t="s">
        <v>45</v>
      </c>
      <c r="J49" s="441"/>
      <c r="K49" s="442"/>
      <c r="L49" s="442"/>
      <c r="M49" s="442"/>
      <c r="N49" s="442"/>
      <c r="O49" s="442"/>
      <c r="P49" s="442"/>
      <c r="Q49" s="442"/>
      <c r="R49" s="442"/>
      <c r="S49" s="442"/>
      <c r="T49" s="443"/>
      <c r="U49" s="444" t="s">
        <v>46</v>
      </c>
      <c r="V49" s="444"/>
      <c r="W49" s="444"/>
      <c r="X49" s="444"/>
      <c r="Y49" s="445"/>
      <c r="Z49" s="453" t="s">
        <v>48</v>
      </c>
      <c r="AA49" s="453"/>
      <c r="AB49" s="453"/>
      <c r="AC49" s="453"/>
      <c r="AD49" s="453"/>
      <c r="AE49" s="453"/>
      <c r="AF49" s="453"/>
      <c r="AG49" s="453"/>
      <c r="AH49" s="453"/>
      <c r="AI49" s="453"/>
      <c r="AJ49" s="453"/>
      <c r="AK49" s="453"/>
      <c r="AL49" s="453"/>
      <c r="AM49" s="453"/>
      <c r="AN49" s="453"/>
      <c r="AO49" s="453"/>
      <c r="AP49" s="84"/>
      <c r="AQ49" s="486" t="s">
        <v>47</v>
      </c>
      <c r="AR49" s="487"/>
      <c r="AS49" s="487"/>
      <c r="AT49" s="487"/>
      <c r="AU49" s="487"/>
      <c r="AV49" s="487"/>
      <c r="AW49" s="487"/>
      <c r="AX49" s="487"/>
      <c r="AY49" s="487"/>
      <c r="AZ49" s="487"/>
      <c r="BA49" s="488"/>
      <c r="BB49" s="473" t="s">
        <v>238</v>
      </c>
      <c r="BC49" s="475" t="s">
        <v>237</v>
      </c>
      <c r="BD49" s="477" t="s">
        <v>239</v>
      </c>
      <c r="BE49" s="479" t="s">
        <v>318</v>
      </c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</row>
    <row r="50" spans="1:71" ht="40" customHeight="1" thickBot="1">
      <c r="A50" s="78"/>
      <c r="B50" s="424"/>
      <c r="C50" s="196" t="s">
        <v>255</v>
      </c>
      <c r="D50" s="426"/>
      <c r="E50" s="428"/>
      <c r="F50" s="428"/>
      <c r="G50" s="426"/>
      <c r="H50" s="439"/>
      <c r="I50" s="446" t="s">
        <v>49</v>
      </c>
      <c r="J50" s="448" t="s">
        <v>251</v>
      </c>
      <c r="K50" s="448" t="s">
        <v>249</v>
      </c>
      <c r="L50" s="448" t="s">
        <v>45</v>
      </c>
      <c r="M50" s="429" t="s">
        <v>220</v>
      </c>
      <c r="N50" s="430"/>
      <c r="O50" s="431"/>
      <c r="P50" s="429" t="s">
        <v>216</v>
      </c>
      <c r="Q50" s="430"/>
      <c r="R50" s="430"/>
      <c r="S50" s="431"/>
      <c r="T50" s="432" t="s">
        <v>50</v>
      </c>
      <c r="U50" s="434" t="s">
        <v>51</v>
      </c>
      <c r="V50" s="436" t="s">
        <v>52</v>
      </c>
      <c r="W50" s="436" t="s">
        <v>53</v>
      </c>
      <c r="X50" s="436" t="s">
        <v>54</v>
      </c>
      <c r="Y50" s="436" t="s">
        <v>55</v>
      </c>
      <c r="Z50" s="454" t="s">
        <v>221</v>
      </c>
      <c r="AA50" s="455"/>
      <c r="AB50" s="456"/>
      <c r="AC50" s="459" t="s">
        <v>217</v>
      </c>
      <c r="AD50" s="454" t="s">
        <v>215</v>
      </c>
      <c r="AE50" s="456"/>
      <c r="AF50" s="456"/>
      <c r="AG50" s="457"/>
      <c r="AH50" s="461" t="s">
        <v>218</v>
      </c>
      <c r="AI50" s="458" t="s">
        <v>222</v>
      </c>
      <c r="AJ50" s="456"/>
      <c r="AK50" s="456"/>
      <c r="AL50" s="456"/>
      <c r="AM50" s="456"/>
      <c r="AN50" s="456"/>
      <c r="AO50" s="456"/>
      <c r="AP50" s="451" t="s">
        <v>219</v>
      </c>
      <c r="AQ50" s="481" t="s">
        <v>56</v>
      </c>
      <c r="AR50" s="482"/>
      <c r="AS50" s="482"/>
      <c r="AT50" s="482"/>
      <c r="AU50" s="483"/>
      <c r="AV50" s="484" t="s">
        <v>57</v>
      </c>
      <c r="AW50" s="482"/>
      <c r="AX50" s="482"/>
      <c r="AY50" s="482"/>
      <c r="AZ50" s="485"/>
      <c r="BA50" s="309" t="s">
        <v>356</v>
      </c>
      <c r="BB50" s="474"/>
      <c r="BC50" s="476"/>
      <c r="BD50" s="478"/>
      <c r="BE50" s="480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</row>
    <row r="51" spans="1:71" ht="21" thickBot="1">
      <c r="A51" s="78"/>
      <c r="B51" s="424"/>
      <c r="C51" s="85"/>
      <c r="D51" s="426"/>
      <c r="E51" s="428"/>
      <c r="F51" s="428"/>
      <c r="G51" s="426"/>
      <c r="H51" s="439"/>
      <c r="I51" s="447"/>
      <c r="J51" s="449"/>
      <c r="K51" s="449"/>
      <c r="L51" s="449"/>
      <c r="M51" s="86">
        <v>45173</v>
      </c>
      <c r="N51" s="87">
        <v>45174</v>
      </c>
      <c r="O51" s="88">
        <v>45175</v>
      </c>
      <c r="P51" s="88">
        <v>45176</v>
      </c>
      <c r="Q51" s="88">
        <v>45177</v>
      </c>
      <c r="R51" s="88">
        <v>45178</v>
      </c>
      <c r="S51" s="89">
        <v>45179</v>
      </c>
      <c r="T51" s="433"/>
      <c r="U51" s="435"/>
      <c r="V51" s="437"/>
      <c r="W51" s="437"/>
      <c r="X51" s="437"/>
      <c r="Y51" s="450"/>
      <c r="Z51" s="90">
        <v>45173</v>
      </c>
      <c r="AA51" s="91">
        <v>45174</v>
      </c>
      <c r="AB51" s="92">
        <v>45175</v>
      </c>
      <c r="AC51" s="460"/>
      <c r="AD51" s="93">
        <v>45176</v>
      </c>
      <c r="AE51" s="94">
        <v>45177</v>
      </c>
      <c r="AF51" s="94">
        <v>45178</v>
      </c>
      <c r="AG51" s="95">
        <v>45179</v>
      </c>
      <c r="AH51" s="462"/>
      <c r="AI51" s="96">
        <v>45173</v>
      </c>
      <c r="AJ51" s="97">
        <v>45174</v>
      </c>
      <c r="AK51" s="97">
        <v>45175</v>
      </c>
      <c r="AL51" s="97">
        <v>45176</v>
      </c>
      <c r="AM51" s="97">
        <v>45177</v>
      </c>
      <c r="AN51" s="97">
        <v>45178</v>
      </c>
      <c r="AO51" s="92">
        <v>45179</v>
      </c>
      <c r="AP51" s="452"/>
      <c r="AQ51" s="235" t="s">
        <v>58</v>
      </c>
      <c r="AR51" s="99" t="s">
        <v>59</v>
      </c>
      <c r="AS51" s="100" t="s">
        <v>60</v>
      </c>
      <c r="AT51" s="99" t="s">
        <v>61</v>
      </c>
      <c r="AU51" s="101" t="s">
        <v>62</v>
      </c>
      <c r="AV51" s="98" t="s">
        <v>58</v>
      </c>
      <c r="AW51" s="99" t="s">
        <v>63</v>
      </c>
      <c r="AX51" s="99" t="s">
        <v>60</v>
      </c>
      <c r="AY51" s="99" t="s">
        <v>61</v>
      </c>
      <c r="AZ51" s="102" t="s">
        <v>62</v>
      </c>
      <c r="BA51" s="307" t="s">
        <v>334</v>
      </c>
      <c r="BB51" s="474"/>
      <c r="BC51" s="476"/>
      <c r="BD51" s="478"/>
      <c r="BE51" s="480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</row>
    <row r="52" spans="1:71" ht="41" hidden="1" customHeight="1" thickBot="1">
      <c r="A52" s="78"/>
      <c r="B52" s="103" t="s">
        <v>64</v>
      </c>
      <c r="C52" s="104" t="s">
        <v>240</v>
      </c>
      <c r="D52" s="105" t="s">
        <v>241</v>
      </c>
      <c r="E52" s="106" t="s">
        <v>242</v>
      </c>
      <c r="F52" s="106" t="s">
        <v>250</v>
      </c>
      <c r="G52" s="106" t="s">
        <v>252</v>
      </c>
      <c r="H52" s="168" t="s">
        <v>261</v>
      </c>
      <c r="I52" s="163" t="s">
        <v>262</v>
      </c>
      <c r="J52" s="176" t="s">
        <v>263</v>
      </c>
      <c r="K52" s="107" t="s">
        <v>264</v>
      </c>
      <c r="L52" s="107" t="s">
        <v>265</v>
      </c>
      <c r="M52" s="108" t="s">
        <v>266</v>
      </c>
      <c r="N52" s="108" t="s">
        <v>267</v>
      </c>
      <c r="O52" s="108" t="s">
        <v>268</v>
      </c>
      <c r="P52" s="109" t="s">
        <v>269</v>
      </c>
      <c r="Q52" s="109" t="s">
        <v>270</v>
      </c>
      <c r="R52" s="109" t="s">
        <v>271</v>
      </c>
      <c r="S52" s="109" t="s">
        <v>272</v>
      </c>
      <c r="T52" s="164" t="s">
        <v>273</v>
      </c>
      <c r="U52" s="162" t="s">
        <v>274</v>
      </c>
      <c r="V52" s="110" t="s">
        <v>275</v>
      </c>
      <c r="W52" s="110" t="s">
        <v>276</v>
      </c>
      <c r="X52" s="110" t="s">
        <v>277</v>
      </c>
      <c r="Y52" s="111" t="s">
        <v>278</v>
      </c>
      <c r="Z52" s="112" t="s">
        <v>279</v>
      </c>
      <c r="AA52" s="112" t="s">
        <v>280</v>
      </c>
      <c r="AB52" s="113" t="s">
        <v>281</v>
      </c>
      <c r="AC52" s="114" t="s">
        <v>282</v>
      </c>
      <c r="AD52" s="114" t="s">
        <v>283</v>
      </c>
      <c r="AE52" s="114" t="s">
        <v>284</v>
      </c>
      <c r="AF52" s="114" t="s">
        <v>285</v>
      </c>
      <c r="AG52" s="114" t="s">
        <v>286</v>
      </c>
      <c r="AH52" s="114" t="s">
        <v>287</v>
      </c>
      <c r="AI52" s="114" t="s">
        <v>288</v>
      </c>
      <c r="AJ52" s="114" t="s">
        <v>289</v>
      </c>
      <c r="AK52" s="114" t="s">
        <v>290</v>
      </c>
      <c r="AL52" s="114" t="s">
        <v>291</v>
      </c>
      <c r="AM52" s="114" t="s">
        <v>292</v>
      </c>
      <c r="AN52" s="114" t="s">
        <v>293</v>
      </c>
      <c r="AO52" s="114" t="s">
        <v>294</v>
      </c>
      <c r="AP52" s="232" t="s">
        <v>295</v>
      </c>
      <c r="AQ52" s="236" t="s">
        <v>296</v>
      </c>
      <c r="AR52" s="116" t="s">
        <v>297</v>
      </c>
      <c r="AS52" s="115" t="s">
        <v>298</v>
      </c>
      <c r="AT52" s="116" t="s">
        <v>299</v>
      </c>
      <c r="AU52" s="116" t="s">
        <v>300</v>
      </c>
      <c r="AV52" s="116" t="s">
        <v>301</v>
      </c>
      <c r="AW52" s="116" t="s">
        <v>302</v>
      </c>
      <c r="AX52" s="116" t="s">
        <v>303</v>
      </c>
      <c r="AY52" s="116" t="s">
        <v>304</v>
      </c>
      <c r="AZ52" s="117" t="s">
        <v>305</v>
      </c>
      <c r="BA52" s="308" t="s">
        <v>333</v>
      </c>
      <c r="BB52" s="220" t="s">
        <v>306</v>
      </c>
      <c r="BC52" s="81"/>
      <c r="BD52" s="81"/>
      <c r="BE52" s="8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</row>
    <row r="53" spans="1:71" ht="17">
      <c r="A53" s="78"/>
      <c r="B53" s="237" t="s">
        <v>225</v>
      </c>
      <c r="C53" s="238">
        <v>1</v>
      </c>
      <c r="D53" s="239" t="e">
        <f t="shared" ref="D53:D95" si="0">$E$32</f>
        <v>#N/A</v>
      </c>
      <c r="E53" s="239" t="s">
        <v>229</v>
      </c>
      <c r="F53" s="240" t="s">
        <v>230</v>
      </c>
      <c r="G53" s="241" t="s">
        <v>82</v>
      </c>
      <c r="H53" s="242" t="s">
        <v>151</v>
      </c>
      <c r="I53" s="243" t="s">
        <v>21</v>
      </c>
      <c r="J53" s="244">
        <f>IF(I53="Single",'Dropdown menu '!$AC$17,'Dropdown menu '!$AD$17)</f>
        <v>100</v>
      </c>
      <c r="K53" s="240" t="str">
        <f>$T$5</f>
        <v>CAT C</v>
      </c>
      <c r="L53" s="240"/>
      <c r="M53" s="240"/>
      <c r="N53" s="240"/>
      <c r="O53" s="240">
        <v>1</v>
      </c>
      <c r="P53" s="240">
        <v>1</v>
      </c>
      <c r="Q53" s="240">
        <v>1</v>
      </c>
      <c r="R53" s="240">
        <v>1</v>
      </c>
      <c r="S53" s="240">
        <v>1</v>
      </c>
      <c r="T53" s="245">
        <f>SUM(M53:S53)</f>
        <v>5</v>
      </c>
      <c r="U53" s="370">
        <f>$T$8</f>
        <v>0</v>
      </c>
      <c r="V53" s="371">
        <f>$T$14</f>
        <v>0</v>
      </c>
      <c r="W53" s="371">
        <f>$T$17</f>
        <v>0</v>
      </c>
      <c r="X53" s="371">
        <f t="shared" ref="X53:X59" si="1">$T$11</f>
        <v>0</v>
      </c>
      <c r="Y53" s="372">
        <f>$T$30</f>
        <v>0</v>
      </c>
      <c r="Z53" s="243"/>
      <c r="AA53" s="240"/>
      <c r="AB53" s="240">
        <v>1</v>
      </c>
      <c r="AC53" s="240">
        <f>SUM(V53:AB53)</f>
        <v>1</v>
      </c>
      <c r="AD53" s="240">
        <v>1</v>
      </c>
      <c r="AE53" s="240">
        <v>1</v>
      </c>
      <c r="AF53" s="240">
        <v>1</v>
      </c>
      <c r="AG53" s="240">
        <v>1</v>
      </c>
      <c r="AH53" s="240">
        <f t="shared" ref="AH53:AH84" si="2">SUM(AD53:AG53)</f>
        <v>4</v>
      </c>
      <c r="AI53" s="240"/>
      <c r="AJ53" s="240"/>
      <c r="AK53" s="240">
        <v>1</v>
      </c>
      <c r="AL53" s="240">
        <v>1</v>
      </c>
      <c r="AM53" s="240">
        <v>1</v>
      </c>
      <c r="AN53" s="240">
        <v>1</v>
      </c>
      <c r="AO53" s="240">
        <v>1</v>
      </c>
      <c r="AP53" s="246">
        <f t="shared" ref="AP53:AP84" si="3">SUM(AI53:AO53)</f>
        <v>5</v>
      </c>
      <c r="AQ53" s="247">
        <v>45175</v>
      </c>
      <c r="AR53" s="248">
        <v>0.47222222222222199</v>
      </c>
      <c r="AS53" s="249" t="s">
        <v>244</v>
      </c>
      <c r="AT53" s="249" t="s">
        <v>245</v>
      </c>
      <c r="AU53" s="240" t="s">
        <v>246</v>
      </c>
      <c r="AV53" s="250">
        <v>45179</v>
      </c>
      <c r="AW53" s="248">
        <v>0.70833333333333204</v>
      </c>
      <c r="AX53" s="240" t="s">
        <v>245</v>
      </c>
      <c r="AY53" s="246" t="s">
        <v>244</v>
      </c>
      <c r="AZ53" s="314" t="s">
        <v>248</v>
      </c>
      <c r="BA53" s="315">
        <v>1</v>
      </c>
      <c r="BB53" s="310">
        <f>NL_01_data859[[#This Row],[Kolom9]]*NL_01_data859[[#This Row],[Kolom19]]</f>
        <v>500</v>
      </c>
      <c r="BC53" s="190">
        <f>NL_01_data859[[#This Row],[Kolom28]]*'Dropdown menu '!$AE$17+NL_01_data859[[#This Row],[Kolom33]]*'Dropdown menu '!$AF$17+NL_01_data859[[#This Row],[Kolom41]]*'Dropdown menu '!$AG$17</f>
        <v>242.5</v>
      </c>
      <c r="BD53" s="190">
        <f>NL_01_data859[[#This Row],[Kolom512]]*'Dropdown menu '!$AD$20</f>
        <v>22.5</v>
      </c>
      <c r="BE53" s="191">
        <f>NL_01_data859[[#This Row],[Kolom52]]+BC53+BD54</f>
        <v>765</v>
      </c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</row>
    <row r="54" spans="1:71" ht="17">
      <c r="A54" s="78"/>
      <c r="B54" s="251" t="s">
        <v>226</v>
      </c>
      <c r="C54" s="252">
        <v>2</v>
      </c>
      <c r="D54" s="253" t="e">
        <f t="shared" si="0"/>
        <v>#N/A</v>
      </c>
      <c r="E54" s="244" t="s">
        <v>232</v>
      </c>
      <c r="F54" s="254" t="s">
        <v>231</v>
      </c>
      <c r="G54" s="255" t="s">
        <v>94</v>
      </c>
      <c r="H54" s="256" t="s">
        <v>130</v>
      </c>
      <c r="I54" s="257" t="s">
        <v>19</v>
      </c>
      <c r="J54" s="244">
        <f>IF(I54="Single",'Dropdown menu '!$AC$17,'Dropdown menu '!$AD$17)</f>
        <v>70</v>
      </c>
      <c r="K54" s="258" t="str">
        <f t="shared" ref="K54:K95" si="4">$T$5</f>
        <v>CAT C</v>
      </c>
      <c r="L54" s="258"/>
      <c r="M54" s="254"/>
      <c r="N54" s="254"/>
      <c r="O54" s="254">
        <v>1</v>
      </c>
      <c r="P54" s="254">
        <v>1</v>
      </c>
      <c r="Q54" s="254">
        <v>1</v>
      </c>
      <c r="R54" s="254">
        <v>1</v>
      </c>
      <c r="S54" s="254">
        <v>1</v>
      </c>
      <c r="T54" s="259">
        <f t="shared" ref="T54:T95" si="5">SUM(M54:S54)</f>
        <v>5</v>
      </c>
      <c r="U54" s="373">
        <f t="shared" ref="U54:U106" si="6">$T$8</f>
        <v>0</v>
      </c>
      <c r="V54" s="260">
        <f t="shared" ref="V54:V106" si="7">$T$14</f>
        <v>0</v>
      </c>
      <c r="W54" s="260">
        <f t="shared" ref="W54:W106" si="8">$T$17</f>
        <v>0</v>
      </c>
      <c r="X54" s="260">
        <f t="shared" si="1"/>
        <v>0</v>
      </c>
      <c r="Y54" s="374">
        <f>$T$30</f>
        <v>0</v>
      </c>
      <c r="Z54" s="257"/>
      <c r="AA54" s="254"/>
      <c r="AB54" s="254">
        <v>1</v>
      </c>
      <c r="AC54" s="254">
        <f t="shared" ref="AC54:AC84" si="9">SUM(V54:AB54)</f>
        <v>1</v>
      </c>
      <c r="AD54" s="254">
        <v>1</v>
      </c>
      <c r="AE54" s="254">
        <v>1</v>
      </c>
      <c r="AF54" s="254">
        <v>1</v>
      </c>
      <c r="AG54" s="254">
        <v>1</v>
      </c>
      <c r="AH54" s="254">
        <f t="shared" si="2"/>
        <v>4</v>
      </c>
      <c r="AI54" s="254"/>
      <c r="AJ54" s="254"/>
      <c r="AK54" s="254">
        <v>1</v>
      </c>
      <c r="AL54" s="254">
        <v>1</v>
      </c>
      <c r="AM54" s="254">
        <v>1</v>
      </c>
      <c r="AN54" s="254">
        <v>1</v>
      </c>
      <c r="AO54" s="254">
        <v>1</v>
      </c>
      <c r="AP54" s="261">
        <f t="shared" si="3"/>
        <v>5</v>
      </c>
      <c r="AQ54" s="262">
        <v>45175</v>
      </c>
      <c r="AR54" s="263">
        <v>0.43055555555555503</v>
      </c>
      <c r="AS54" s="264" t="s">
        <v>244</v>
      </c>
      <c r="AT54" s="254" t="s">
        <v>245</v>
      </c>
      <c r="AU54" s="254" t="s">
        <v>247</v>
      </c>
      <c r="AV54" s="265">
        <v>45179</v>
      </c>
      <c r="AW54" s="263">
        <v>0.70833333333333204</v>
      </c>
      <c r="AX54" s="254" t="s">
        <v>245</v>
      </c>
      <c r="AY54" s="261" t="s">
        <v>244</v>
      </c>
      <c r="AZ54" s="313" t="s">
        <v>248</v>
      </c>
      <c r="BA54" s="316">
        <v>1</v>
      </c>
      <c r="BB54" s="311">
        <f>NL_01_data859[[#This Row],[Kolom9]]*NL_01_data859[[#This Row],[Kolom19]]</f>
        <v>350</v>
      </c>
      <c r="BC54" s="192">
        <f>NL_01_data859[[#This Row],[Kolom28]]*'Dropdown menu '!$AE$17+NL_01_data859[[#This Row],[Kolom33]]*'Dropdown menu '!$AF$17+NL_01_data859[[#This Row],[Kolom41]]*'Dropdown menu '!$AG$17</f>
        <v>242.5</v>
      </c>
      <c r="BD54" s="192">
        <f>NL_01_data859[[#This Row],[Kolom512]]*'Dropdown menu '!$AD$20</f>
        <v>22.5</v>
      </c>
      <c r="BE54" s="193">
        <f>NL_01_data859[[#This Row],[Kolom52]]+BC54+BD54</f>
        <v>615</v>
      </c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</row>
    <row r="55" spans="1:71" ht="17">
      <c r="A55" s="78"/>
      <c r="B55" s="251" t="s">
        <v>227</v>
      </c>
      <c r="C55" s="252">
        <v>2</v>
      </c>
      <c r="D55" s="253" t="e">
        <f t="shared" si="0"/>
        <v>#N/A</v>
      </c>
      <c r="E55" s="244" t="s">
        <v>233</v>
      </c>
      <c r="F55" s="254" t="s">
        <v>234</v>
      </c>
      <c r="G55" s="255" t="s">
        <v>94</v>
      </c>
      <c r="H55" s="256" t="s">
        <v>130</v>
      </c>
      <c r="I55" s="257" t="s">
        <v>19</v>
      </c>
      <c r="J55" s="253">
        <f>IF(I55="Single",'Dropdown menu '!$AC$17,'Dropdown menu '!$AD$17)</f>
        <v>70</v>
      </c>
      <c r="K55" s="258" t="str">
        <f t="shared" si="4"/>
        <v>CAT C</v>
      </c>
      <c r="L55" s="258"/>
      <c r="M55" s="258"/>
      <c r="N55" s="258"/>
      <c r="O55" s="258">
        <v>1</v>
      </c>
      <c r="P55" s="258">
        <v>1</v>
      </c>
      <c r="Q55" s="258">
        <v>1</v>
      </c>
      <c r="R55" s="258">
        <v>1</v>
      </c>
      <c r="S55" s="258">
        <v>1</v>
      </c>
      <c r="T55" s="259">
        <f t="shared" si="5"/>
        <v>5</v>
      </c>
      <c r="U55" s="373">
        <f t="shared" si="6"/>
        <v>0</v>
      </c>
      <c r="V55" s="260">
        <f t="shared" si="7"/>
        <v>0</v>
      </c>
      <c r="W55" s="260">
        <f t="shared" si="8"/>
        <v>0</v>
      </c>
      <c r="X55" s="260">
        <f t="shared" si="1"/>
        <v>0</v>
      </c>
      <c r="Y55" s="374">
        <f>$T$30</f>
        <v>0</v>
      </c>
      <c r="Z55" s="257"/>
      <c r="AA55" s="254"/>
      <c r="AB55" s="254">
        <v>1</v>
      </c>
      <c r="AC55" s="254">
        <f t="shared" si="9"/>
        <v>1</v>
      </c>
      <c r="AD55" s="254">
        <v>1</v>
      </c>
      <c r="AE55" s="254">
        <v>1</v>
      </c>
      <c r="AF55" s="254">
        <v>1</v>
      </c>
      <c r="AG55" s="254">
        <v>1</v>
      </c>
      <c r="AH55" s="254">
        <f t="shared" si="2"/>
        <v>4</v>
      </c>
      <c r="AI55" s="254"/>
      <c r="AJ55" s="254"/>
      <c r="AK55" s="254">
        <v>1</v>
      </c>
      <c r="AL55" s="254">
        <v>1</v>
      </c>
      <c r="AM55" s="254">
        <v>1</v>
      </c>
      <c r="AN55" s="254">
        <v>1</v>
      </c>
      <c r="AO55" s="254">
        <v>1</v>
      </c>
      <c r="AP55" s="266">
        <f t="shared" si="3"/>
        <v>5</v>
      </c>
      <c r="AQ55" s="267">
        <v>45175</v>
      </c>
      <c r="AR55" s="263">
        <v>0.43055555555555503</v>
      </c>
      <c r="AS55" s="264" t="s">
        <v>244</v>
      </c>
      <c r="AT55" s="254" t="s">
        <v>245</v>
      </c>
      <c r="AU55" s="254" t="s">
        <v>247</v>
      </c>
      <c r="AV55" s="268">
        <v>45179</v>
      </c>
      <c r="AW55" s="263">
        <v>0.70833333333333204</v>
      </c>
      <c r="AX55" s="254" t="s">
        <v>245</v>
      </c>
      <c r="AY55" s="261" t="s">
        <v>244</v>
      </c>
      <c r="AZ55" s="313" t="s">
        <v>248</v>
      </c>
      <c r="BA55" s="316">
        <v>1</v>
      </c>
      <c r="BB55" s="311">
        <f>NL_01_data859[[#This Row],[Kolom9]]*NL_01_data859[[#This Row],[Kolom19]]</f>
        <v>350</v>
      </c>
      <c r="BC55" s="192">
        <f>NL_01_data859[[#This Row],[Kolom28]]*'Dropdown menu '!$AE$17+NL_01_data859[[#This Row],[Kolom33]]*'Dropdown menu '!$AF$17+NL_01_data859[[#This Row],[Kolom41]]*'Dropdown menu '!$AG$17</f>
        <v>242.5</v>
      </c>
      <c r="BD55" s="192">
        <f>NL_01_data859[[#This Row],[Kolom512]]*'Dropdown menu '!$AD$20</f>
        <v>22.5</v>
      </c>
      <c r="BE55" s="193">
        <f>NL_01_data859[[#This Row],[Kolom52]]+BC55+BD55</f>
        <v>615</v>
      </c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</row>
    <row r="56" spans="1:71" ht="18" thickBot="1">
      <c r="A56" s="78"/>
      <c r="B56" s="269" t="s">
        <v>228</v>
      </c>
      <c r="C56" s="270">
        <v>3</v>
      </c>
      <c r="D56" s="271" t="e">
        <f>$E$32</f>
        <v>#N/A</v>
      </c>
      <c r="E56" s="271" t="s">
        <v>235</v>
      </c>
      <c r="F56" s="272" t="s">
        <v>236</v>
      </c>
      <c r="G56" s="273" t="s">
        <v>82</v>
      </c>
      <c r="H56" s="274" t="s">
        <v>117</v>
      </c>
      <c r="I56" s="275" t="s">
        <v>21</v>
      </c>
      <c r="J56" s="271">
        <f>IF(I56="Single",'Dropdown menu '!$AC$17,'Dropdown menu '!$AD$17)</f>
        <v>100</v>
      </c>
      <c r="K56" s="272" t="str">
        <f>$T$5</f>
        <v>CAT C</v>
      </c>
      <c r="L56" s="272"/>
      <c r="M56" s="272"/>
      <c r="N56" s="272"/>
      <c r="O56" s="272">
        <v>1</v>
      </c>
      <c r="P56" s="272">
        <v>1</v>
      </c>
      <c r="Q56" s="272">
        <v>1</v>
      </c>
      <c r="R56" s="272">
        <v>1</v>
      </c>
      <c r="S56" s="272">
        <v>1</v>
      </c>
      <c r="T56" s="276">
        <f>SUM(M56:S56)</f>
        <v>5</v>
      </c>
      <c r="U56" s="375">
        <f>$T$8</f>
        <v>0</v>
      </c>
      <c r="V56" s="376">
        <f t="shared" si="7"/>
        <v>0</v>
      </c>
      <c r="W56" s="376">
        <f>$T$17</f>
        <v>0</v>
      </c>
      <c r="X56" s="376">
        <f t="shared" si="1"/>
        <v>0</v>
      </c>
      <c r="Y56" s="377">
        <f>$T$30</f>
        <v>0</v>
      </c>
      <c r="Z56" s="277"/>
      <c r="AA56" s="273"/>
      <c r="AB56" s="273">
        <v>1</v>
      </c>
      <c r="AC56" s="272">
        <f t="shared" si="9"/>
        <v>1</v>
      </c>
      <c r="AD56" s="273">
        <v>1</v>
      </c>
      <c r="AE56" s="273">
        <v>1</v>
      </c>
      <c r="AF56" s="273">
        <v>1</v>
      </c>
      <c r="AG56" s="273">
        <v>1</v>
      </c>
      <c r="AH56" s="272">
        <f t="shared" si="2"/>
        <v>4</v>
      </c>
      <c r="AI56" s="273"/>
      <c r="AJ56" s="273"/>
      <c r="AK56" s="273">
        <v>1</v>
      </c>
      <c r="AL56" s="273">
        <v>1</v>
      </c>
      <c r="AM56" s="273">
        <v>1</v>
      </c>
      <c r="AN56" s="273">
        <v>1</v>
      </c>
      <c r="AO56" s="273">
        <v>1</v>
      </c>
      <c r="AP56" s="278">
        <f t="shared" si="3"/>
        <v>5</v>
      </c>
      <c r="AQ56" s="279">
        <v>45175</v>
      </c>
      <c r="AR56" s="280">
        <v>0.47222222222222199</v>
      </c>
      <c r="AS56" s="281" t="s">
        <v>244</v>
      </c>
      <c r="AT56" s="272" t="s">
        <v>245</v>
      </c>
      <c r="AU56" s="272" t="s">
        <v>246</v>
      </c>
      <c r="AV56" s="282">
        <v>45179</v>
      </c>
      <c r="AW56" s="280">
        <v>0.70833333333333204</v>
      </c>
      <c r="AX56" s="272" t="s">
        <v>245</v>
      </c>
      <c r="AY56" s="278" t="s">
        <v>244</v>
      </c>
      <c r="AZ56" s="317" t="s">
        <v>248</v>
      </c>
      <c r="BA56" s="318">
        <v>1</v>
      </c>
      <c r="BB56" s="312">
        <f>NL_01_data859[[#This Row],[Kolom9]]*NL_01_data859[[#This Row],[Kolom19]]</f>
        <v>500</v>
      </c>
      <c r="BC56" s="194">
        <f>NL_01_data859[[#This Row],[Kolom28]]*'Dropdown menu '!$AE$17+NL_01_data859[[#This Row],[Kolom33]]*'Dropdown menu '!$AF$17+NL_01_data859[[#This Row],[Kolom41]]*'Dropdown menu '!$AG$17</f>
        <v>242.5</v>
      </c>
      <c r="BD56" s="194">
        <f>NL_01_data859[[#This Row],[Kolom512]]*'Dropdown menu '!$AD$20</f>
        <v>22.5</v>
      </c>
      <c r="BE56" s="195">
        <f>NL_01_data859[[#This Row],[Kolom52]]+BC56+BD56</f>
        <v>765</v>
      </c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</row>
    <row r="57" spans="1:71">
      <c r="A57" s="78"/>
      <c r="B57" s="221">
        <v>1</v>
      </c>
      <c r="C57" s="222"/>
      <c r="D57" s="223" t="e">
        <f t="shared" si="0"/>
        <v>#N/A</v>
      </c>
      <c r="E57" s="223"/>
      <c r="F57" s="153"/>
      <c r="G57" s="224"/>
      <c r="H57" s="225"/>
      <c r="I57" s="154"/>
      <c r="J57" s="226">
        <f>IF(I57="Single",'Dropdown menu '!$AC$17,'Dropdown menu '!$AD$17)</f>
        <v>70</v>
      </c>
      <c r="K57" s="155" t="str">
        <f t="shared" si="4"/>
        <v>CAT C</v>
      </c>
      <c r="L57" s="153"/>
      <c r="M57" s="153"/>
      <c r="N57" s="153"/>
      <c r="O57" s="153"/>
      <c r="P57" s="153"/>
      <c r="Q57" s="153"/>
      <c r="R57" s="153"/>
      <c r="S57" s="153"/>
      <c r="T57" s="156">
        <f t="shared" si="5"/>
        <v>0</v>
      </c>
      <c r="U57" s="54">
        <f t="shared" si="6"/>
        <v>0</v>
      </c>
      <c r="V57" s="54">
        <f t="shared" si="7"/>
        <v>0</v>
      </c>
      <c r="W57" s="54">
        <f t="shared" si="8"/>
        <v>0</v>
      </c>
      <c r="X57" s="54">
        <f t="shared" si="1"/>
        <v>0</v>
      </c>
      <c r="Y57" s="54">
        <f>$T$30</f>
        <v>0</v>
      </c>
      <c r="Z57" s="154"/>
      <c r="AA57" s="153"/>
      <c r="AB57" s="153"/>
      <c r="AC57" s="155">
        <f t="shared" si="9"/>
        <v>0</v>
      </c>
      <c r="AD57" s="153"/>
      <c r="AE57" s="153"/>
      <c r="AF57" s="153"/>
      <c r="AG57" s="153"/>
      <c r="AH57" s="155">
        <f t="shared" si="2"/>
        <v>0</v>
      </c>
      <c r="AI57" s="153"/>
      <c r="AJ57" s="153"/>
      <c r="AK57" s="153"/>
      <c r="AL57" s="153"/>
      <c r="AM57" s="153"/>
      <c r="AN57" s="153"/>
      <c r="AO57" s="153"/>
      <c r="AP57" s="233">
        <f t="shared" si="3"/>
        <v>0</v>
      </c>
      <c r="AQ57" s="333"/>
      <c r="AR57" s="334"/>
      <c r="AS57" s="335"/>
      <c r="AT57" s="336"/>
      <c r="AU57" s="336"/>
      <c r="AV57" s="333"/>
      <c r="AW57" s="334"/>
      <c r="AX57" s="336"/>
      <c r="AY57" s="336"/>
      <c r="AZ57" s="336"/>
      <c r="BA57" s="336"/>
      <c r="BB57" s="319">
        <f>NL_01_data859[[#This Row],[Kolom9]]*NL_01_data859[[#This Row],[Kolom19]]</f>
        <v>0</v>
      </c>
      <c r="BC57" s="285">
        <f>NL_01_data859[[#This Row],[Kolom28]]*'Dropdown menu '!$AE$17+NL_01_data859[[#This Row],[Kolom33]]*'Dropdown menu '!$AF$17+NL_01_data859[[#This Row],[Kolom41]]*'Dropdown menu '!$AG$17</f>
        <v>0</v>
      </c>
      <c r="BD57" s="285">
        <f>NL_01_data859[[#This Row],[Kolom512]]*'Dropdown menu '!$AD$20</f>
        <v>0</v>
      </c>
      <c r="BE57" s="286">
        <f>NL_01_data859[[#This Row],[Kolom52]]+BC57+BD57</f>
        <v>0</v>
      </c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</row>
    <row r="58" spans="1:71">
      <c r="A58" s="78"/>
      <c r="B58" s="118">
        <v>2</v>
      </c>
      <c r="C58" s="137"/>
      <c r="D58" s="138" t="e">
        <f t="shared" si="0"/>
        <v>#N/A</v>
      </c>
      <c r="E58" s="139"/>
      <c r="F58" s="140"/>
      <c r="G58" s="141"/>
      <c r="H58" s="169"/>
      <c r="I58" s="157"/>
      <c r="J58" s="187">
        <f>IF(I58="Single",'Dropdown menu '!$AC$17,'Dropdown menu '!$AD$17)</f>
        <v>70</v>
      </c>
      <c r="K58" s="119" t="str">
        <f t="shared" si="4"/>
        <v>CAT C</v>
      </c>
      <c r="L58" s="142"/>
      <c r="M58" s="142"/>
      <c r="N58" s="142"/>
      <c r="O58" s="142"/>
      <c r="P58" s="142"/>
      <c r="Q58" s="142"/>
      <c r="R58" s="142"/>
      <c r="S58" s="142"/>
      <c r="T58" s="158">
        <f t="shared" si="5"/>
        <v>0</v>
      </c>
      <c r="U58" s="55">
        <f t="shared" si="6"/>
        <v>0</v>
      </c>
      <c r="V58" s="55">
        <f t="shared" si="7"/>
        <v>0</v>
      </c>
      <c r="W58" s="55">
        <f t="shared" si="8"/>
        <v>0</v>
      </c>
      <c r="X58" s="55">
        <f t="shared" si="1"/>
        <v>0</v>
      </c>
      <c r="Y58" s="55">
        <f t="shared" ref="Y58:Y106" si="10">$T$30</f>
        <v>0</v>
      </c>
      <c r="Z58" s="157"/>
      <c r="AA58" s="140"/>
      <c r="AB58" s="140"/>
      <c r="AC58" s="71">
        <f t="shared" si="9"/>
        <v>0</v>
      </c>
      <c r="AD58" s="140"/>
      <c r="AE58" s="140"/>
      <c r="AF58" s="140"/>
      <c r="AG58" s="140"/>
      <c r="AH58" s="71">
        <f t="shared" si="2"/>
        <v>0</v>
      </c>
      <c r="AI58" s="140"/>
      <c r="AJ58" s="140"/>
      <c r="AK58" s="140"/>
      <c r="AL58" s="140"/>
      <c r="AM58" s="140"/>
      <c r="AN58" s="140"/>
      <c r="AO58" s="140"/>
      <c r="AP58" s="152">
        <f t="shared" si="3"/>
        <v>0</v>
      </c>
      <c r="AQ58" s="328"/>
      <c r="AR58" s="329"/>
      <c r="AS58" s="330"/>
      <c r="AT58" s="331"/>
      <c r="AU58" s="331"/>
      <c r="AV58" s="328"/>
      <c r="AW58" s="329"/>
      <c r="AX58" s="331"/>
      <c r="AY58" s="331"/>
      <c r="AZ58" s="331"/>
      <c r="BA58" s="331"/>
      <c r="BB58" s="320">
        <f>NL_01_data859[[#This Row],[Kolom9]]*NL_01_data859[[#This Row],[Kolom19]]</f>
        <v>0</v>
      </c>
      <c r="BC58" s="284">
        <f>NL_01_data859[[#This Row],[Kolom28]]*'Dropdown menu '!$AE$17+NL_01_data859[[#This Row],[Kolom33]]*'Dropdown menu '!$AF$17+NL_01_data859[[#This Row],[Kolom41]]*'Dropdown menu '!$AG$17</f>
        <v>0</v>
      </c>
      <c r="BD58" s="284">
        <f>NL_01_data859[[#This Row],[Kolom512]]*'Dropdown menu '!$AD$20</f>
        <v>0</v>
      </c>
      <c r="BE58" s="287">
        <f>NL_01_data859[[#This Row],[Kolom52]]+BC58+BD58</f>
        <v>0</v>
      </c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</row>
    <row r="59" spans="1:71">
      <c r="A59" s="78"/>
      <c r="B59" s="121">
        <v>3</v>
      </c>
      <c r="C59" s="143"/>
      <c r="D59" s="135" t="e">
        <f t="shared" si="0"/>
        <v>#N/A</v>
      </c>
      <c r="E59" s="134"/>
      <c r="F59" s="144"/>
      <c r="G59" s="145"/>
      <c r="H59" s="170"/>
      <c r="I59" s="159"/>
      <c r="J59" s="186">
        <f>IF(I59="Single",'Dropdown menu '!$AC$17,'Dropdown menu '!$AD$17)</f>
        <v>70</v>
      </c>
      <c r="K59" s="72" t="str">
        <f t="shared" si="4"/>
        <v>CAT C</v>
      </c>
      <c r="L59" s="136"/>
      <c r="M59" s="144"/>
      <c r="N59" s="144"/>
      <c r="O59" s="144"/>
      <c r="P59" s="144"/>
      <c r="Q59" s="144"/>
      <c r="R59" s="144"/>
      <c r="S59" s="144"/>
      <c r="T59" s="76">
        <f t="shared" si="5"/>
        <v>0</v>
      </c>
      <c r="U59" s="53">
        <f t="shared" si="6"/>
        <v>0</v>
      </c>
      <c r="V59" s="53">
        <f t="shared" si="7"/>
        <v>0</v>
      </c>
      <c r="W59" s="53">
        <f t="shared" si="8"/>
        <v>0</v>
      </c>
      <c r="X59" s="53">
        <f t="shared" si="1"/>
        <v>0</v>
      </c>
      <c r="Y59" s="53">
        <f t="shared" si="10"/>
        <v>0</v>
      </c>
      <c r="Z59" s="159"/>
      <c r="AA59" s="144"/>
      <c r="AB59" s="144"/>
      <c r="AC59" s="73">
        <f t="shared" si="9"/>
        <v>0</v>
      </c>
      <c r="AD59" s="144"/>
      <c r="AE59" s="144"/>
      <c r="AF59" s="144"/>
      <c r="AG59" s="144"/>
      <c r="AH59" s="73">
        <f t="shared" si="2"/>
        <v>0</v>
      </c>
      <c r="AI59" s="144"/>
      <c r="AJ59" s="144"/>
      <c r="AK59" s="144"/>
      <c r="AL59" s="144"/>
      <c r="AM59" s="144"/>
      <c r="AN59" s="144"/>
      <c r="AO59" s="144"/>
      <c r="AP59" s="234">
        <f t="shared" si="3"/>
        <v>0</v>
      </c>
      <c r="AQ59" s="324"/>
      <c r="AR59" s="325"/>
      <c r="AS59" s="326"/>
      <c r="AT59" s="327"/>
      <c r="AU59" s="327"/>
      <c r="AV59" s="324"/>
      <c r="AW59" s="325"/>
      <c r="AX59" s="327"/>
      <c r="AY59" s="327"/>
      <c r="AZ59" s="327"/>
      <c r="BA59" s="327"/>
      <c r="BB59" s="321">
        <f>NL_01_data859[[#This Row],[Kolom9]]*NL_01_data859[[#This Row],[Kolom19]]</f>
        <v>0</v>
      </c>
      <c r="BC59" s="283">
        <f>NL_01_data859[[#This Row],[Kolom28]]*'Dropdown menu '!$AE$17+NL_01_data859[[#This Row],[Kolom33]]*'Dropdown menu '!$AF$17+NL_01_data859[[#This Row],[Kolom41]]*'Dropdown menu '!$AG$17</f>
        <v>0</v>
      </c>
      <c r="BD59" s="283">
        <f>NL_01_data859[[#This Row],[Kolom512]]*'Dropdown menu '!$AD$20</f>
        <v>0</v>
      </c>
      <c r="BE59" s="288">
        <f>NL_01_data859[[#This Row],[Kolom52]]+BC59+BD59</f>
        <v>0</v>
      </c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</row>
    <row r="60" spans="1:71">
      <c r="A60" s="78"/>
      <c r="B60" s="122">
        <v>4</v>
      </c>
      <c r="C60" s="146"/>
      <c r="D60" s="138" t="e">
        <f t="shared" si="0"/>
        <v>#N/A</v>
      </c>
      <c r="E60" s="139"/>
      <c r="F60" s="140"/>
      <c r="G60" s="141"/>
      <c r="H60" s="169"/>
      <c r="I60" s="157"/>
      <c r="J60" s="187">
        <f>IF(I60="Single",'Dropdown menu '!$AC$17,'Dropdown menu '!$AD$17)</f>
        <v>70</v>
      </c>
      <c r="K60" s="119" t="str">
        <f t="shared" si="4"/>
        <v>CAT C</v>
      </c>
      <c r="L60" s="142"/>
      <c r="M60" s="142"/>
      <c r="N60" s="142"/>
      <c r="O60" s="142"/>
      <c r="P60" s="142"/>
      <c r="Q60" s="142"/>
      <c r="R60" s="142"/>
      <c r="S60" s="142"/>
      <c r="T60" s="158">
        <f t="shared" si="5"/>
        <v>0</v>
      </c>
      <c r="U60" s="55">
        <f t="shared" si="6"/>
        <v>0</v>
      </c>
      <c r="V60" s="55">
        <f t="shared" si="7"/>
        <v>0</v>
      </c>
      <c r="W60" s="55">
        <f t="shared" si="8"/>
        <v>0</v>
      </c>
      <c r="X60" s="55">
        <f t="shared" ref="X60:X106" si="11">$T$11</f>
        <v>0</v>
      </c>
      <c r="Y60" s="55">
        <f t="shared" si="10"/>
        <v>0</v>
      </c>
      <c r="Z60" s="157"/>
      <c r="AA60" s="140"/>
      <c r="AB60" s="140"/>
      <c r="AC60" s="71">
        <f t="shared" si="9"/>
        <v>0</v>
      </c>
      <c r="AD60" s="140"/>
      <c r="AE60" s="140"/>
      <c r="AF60" s="140"/>
      <c r="AG60" s="140"/>
      <c r="AH60" s="71">
        <f t="shared" si="2"/>
        <v>0</v>
      </c>
      <c r="AI60" s="140"/>
      <c r="AJ60" s="140"/>
      <c r="AK60" s="140"/>
      <c r="AL60" s="140"/>
      <c r="AM60" s="140"/>
      <c r="AN60" s="140"/>
      <c r="AO60" s="140"/>
      <c r="AP60" s="152">
        <f t="shared" si="3"/>
        <v>0</v>
      </c>
      <c r="AQ60" s="328"/>
      <c r="AR60" s="329"/>
      <c r="AS60" s="330"/>
      <c r="AT60" s="331"/>
      <c r="AU60" s="331"/>
      <c r="AV60" s="328"/>
      <c r="AW60" s="329"/>
      <c r="AX60" s="331"/>
      <c r="AY60" s="331"/>
      <c r="AZ60" s="331"/>
      <c r="BA60" s="331"/>
      <c r="BB60" s="320">
        <f>NL_01_data859[[#This Row],[Kolom9]]*NL_01_data859[[#This Row],[Kolom19]]</f>
        <v>0</v>
      </c>
      <c r="BC60" s="284">
        <f>NL_01_data859[[#This Row],[Kolom28]]*'Dropdown menu '!$AE$17+NL_01_data859[[#This Row],[Kolom33]]*'Dropdown menu '!$AF$17+NL_01_data859[[#This Row],[Kolom41]]*'Dropdown menu '!$AG$17</f>
        <v>0</v>
      </c>
      <c r="BD60" s="284">
        <f>NL_01_data859[[#This Row],[Kolom512]]*'Dropdown menu '!$AD$20</f>
        <v>0</v>
      </c>
      <c r="BE60" s="287">
        <f>NL_01_data859[[#This Row],[Kolom52]]+BC60+BD60</f>
        <v>0</v>
      </c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</row>
    <row r="61" spans="1:71">
      <c r="A61" s="78"/>
      <c r="B61" s="121">
        <v>5</v>
      </c>
      <c r="C61" s="143"/>
      <c r="D61" s="135" t="e">
        <f t="shared" si="0"/>
        <v>#N/A</v>
      </c>
      <c r="E61" s="134"/>
      <c r="F61" s="144"/>
      <c r="G61" s="145"/>
      <c r="H61" s="170"/>
      <c r="I61" s="159"/>
      <c r="J61" s="186">
        <f>IF(I61="Single",'Dropdown menu '!$AC$17,'Dropdown menu '!$AD$17)</f>
        <v>70</v>
      </c>
      <c r="K61" s="72" t="str">
        <f t="shared" si="4"/>
        <v>CAT C</v>
      </c>
      <c r="L61" s="136"/>
      <c r="M61" s="144"/>
      <c r="N61" s="144"/>
      <c r="O61" s="144"/>
      <c r="P61" s="144"/>
      <c r="Q61" s="144"/>
      <c r="R61" s="144"/>
      <c r="S61" s="144"/>
      <c r="T61" s="76">
        <f t="shared" si="5"/>
        <v>0</v>
      </c>
      <c r="U61" s="53">
        <f t="shared" si="6"/>
        <v>0</v>
      </c>
      <c r="V61" s="53">
        <f t="shared" si="7"/>
        <v>0</v>
      </c>
      <c r="W61" s="53">
        <f t="shared" si="8"/>
        <v>0</v>
      </c>
      <c r="X61" s="53">
        <f t="shared" si="11"/>
        <v>0</v>
      </c>
      <c r="Y61" s="53">
        <f t="shared" si="10"/>
        <v>0</v>
      </c>
      <c r="Z61" s="159"/>
      <c r="AA61" s="144"/>
      <c r="AB61" s="144"/>
      <c r="AC61" s="73">
        <f t="shared" si="9"/>
        <v>0</v>
      </c>
      <c r="AD61" s="144"/>
      <c r="AE61" s="144"/>
      <c r="AF61" s="144"/>
      <c r="AG61" s="144"/>
      <c r="AH61" s="73">
        <f t="shared" si="2"/>
        <v>0</v>
      </c>
      <c r="AI61" s="144"/>
      <c r="AJ61" s="144"/>
      <c r="AK61" s="144"/>
      <c r="AL61" s="144"/>
      <c r="AM61" s="144"/>
      <c r="AN61" s="144"/>
      <c r="AO61" s="144"/>
      <c r="AP61" s="234">
        <f t="shared" si="3"/>
        <v>0</v>
      </c>
      <c r="AQ61" s="324"/>
      <c r="AR61" s="325"/>
      <c r="AS61" s="326"/>
      <c r="AT61" s="327"/>
      <c r="AU61" s="327"/>
      <c r="AV61" s="324"/>
      <c r="AW61" s="325"/>
      <c r="AX61" s="327"/>
      <c r="AY61" s="327"/>
      <c r="AZ61" s="327"/>
      <c r="BA61" s="327"/>
      <c r="BB61" s="321">
        <f>NL_01_data859[[#This Row],[Kolom9]]*NL_01_data859[[#This Row],[Kolom19]]</f>
        <v>0</v>
      </c>
      <c r="BC61" s="283">
        <f>NL_01_data859[[#This Row],[Kolom28]]*'Dropdown menu '!$AE$17+NL_01_data859[[#This Row],[Kolom33]]*'Dropdown menu '!$AF$17+NL_01_data859[[#This Row],[Kolom41]]*'Dropdown menu '!$AG$17</f>
        <v>0</v>
      </c>
      <c r="BD61" s="283">
        <f>NL_01_data859[[#This Row],[Kolom512]]*'Dropdown menu '!$AD$20</f>
        <v>0</v>
      </c>
      <c r="BE61" s="288">
        <f>NL_01_data859[[#This Row],[Kolom52]]+BC61+BD61</f>
        <v>0</v>
      </c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</row>
    <row r="62" spans="1:71">
      <c r="A62" s="78"/>
      <c r="B62" s="118">
        <v>6</v>
      </c>
      <c r="C62" s="146"/>
      <c r="D62" s="138" t="e">
        <f t="shared" si="0"/>
        <v>#N/A</v>
      </c>
      <c r="E62" s="139"/>
      <c r="F62" s="140"/>
      <c r="G62" s="141"/>
      <c r="H62" s="169"/>
      <c r="I62" s="157"/>
      <c r="J62" s="187">
        <f>IF(I62="Single",'Dropdown menu '!$AC$17,'Dropdown menu '!$AD$17)</f>
        <v>70</v>
      </c>
      <c r="K62" s="119" t="str">
        <f t="shared" si="4"/>
        <v>CAT C</v>
      </c>
      <c r="L62" s="142"/>
      <c r="M62" s="142"/>
      <c r="N62" s="142"/>
      <c r="O62" s="142"/>
      <c r="P62" s="142"/>
      <c r="Q62" s="142"/>
      <c r="R62" s="142"/>
      <c r="S62" s="142"/>
      <c r="T62" s="158">
        <f t="shared" si="5"/>
        <v>0</v>
      </c>
      <c r="U62" s="55">
        <f t="shared" si="6"/>
        <v>0</v>
      </c>
      <c r="V62" s="55">
        <f t="shared" si="7"/>
        <v>0</v>
      </c>
      <c r="W62" s="55">
        <f t="shared" si="8"/>
        <v>0</v>
      </c>
      <c r="X62" s="55">
        <f t="shared" si="11"/>
        <v>0</v>
      </c>
      <c r="Y62" s="55">
        <f t="shared" si="10"/>
        <v>0</v>
      </c>
      <c r="Z62" s="157"/>
      <c r="AA62" s="140"/>
      <c r="AB62" s="140"/>
      <c r="AC62" s="71">
        <f t="shared" si="9"/>
        <v>0</v>
      </c>
      <c r="AD62" s="140"/>
      <c r="AE62" s="140"/>
      <c r="AF62" s="140"/>
      <c r="AG62" s="140"/>
      <c r="AH62" s="71">
        <f t="shared" si="2"/>
        <v>0</v>
      </c>
      <c r="AI62" s="140"/>
      <c r="AJ62" s="140"/>
      <c r="AK62" s="140"/>
      <c r="AL62" s="140"/>
      <c r="AM62" s="140"/>
      <c r="AN62" s="140"/>
      <c r="AO62" s="140"/>
      <c r="AP62" s="152">
        <f t="shared" si="3"/>
        <v>0</v>
      </c>
      <c r="AQ62" s="328"/>
      <c r="AR62" s="329"/>
      <c r="AS62" s="330"/>
      <c r="AT62" s="331"/>
      <c r="AU62" s="331"/>
      <c r="AV62" s="328"/>
      <c r="AW62" s="329"/>
      <c r="AX62" s="331"/>
      <c r="AY62" s="331"/>
      <c r="AZ62" s="331"/>
      <c r="BA62" s="331"/>
      <c r="BB62" s="320">
        <f>NL_01_data859[[#This Row],[Kolom9]]*NL_01_data859[[#This Row],[Kolom19]]</f>
        <v>0</v>
      </c>
      <c r="BC62" s="284">
        <f>NL_01_data859[[#This Row],[Kolom28]]*'Dropdown menu '!$AE$17+NL_01_data859[[#This Row],[Kolom33]]*'Dropdown menu '!$AF$17+NL_01_data859[[#This Row],[Kolom41]]*'Dropdown menu '!$AG$17</f>
        <v>0</v>
      </c>
      <c r="BD62" s="284">
        <f>NL_01_data859[[#This Row],[Kolom512]]*'Dropdown menu '!$AD$20</f>
        <v>0</v>
      </c>
      <c r="BE62" s="287">
        <f>NL_01_data859[[#This Row],[Kolom52]]+BC62+BD62</f>
        <v>0</v>
      </c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</row>
    <row r="63" spans="1:71">
      <c r="A63" s="78"/>
      <c r="B63" s="120">
        <v>7</v>
      </c>
      <c r="C63" s="143"/>
      <c r="D63" s="135" t="e">
        <f t="shared" si="0"/>
        <v>#N/A</v>
      </c>
      <c r="E63" s="134"/>
      <c r="F63" s="144"/>
      <c r="G63" s="145"/>
      <c r="H63" s="170"/>
      <c r="I63" s="159"/>
      <c r="J63" s="186">
        <f>IF(I63="Single",'Dropdown menu '!$AC$17,'Dropdown menu '!$AD$17)</f>
        <v>70</v>
      </c>
      <c r="K63" s="72" t="str">
        <f t="shared" si="4"/>
        <v>CAT C</v>
      </c>
      <c r="L63" s="136"/>
      <c r="M63" s="144"/>
      <c r="N63" s="144"/>
      <c r="O63" s="144"/>
      <c r="P63" s="144"/>
      <c r="Q63" s="144"/>
      <c r="R63" s="144"/>
      <c r="S63" s="144"/>
      <c r="T63" s="76">
        <f t="shared" si="5"/>
        <v>0</v>
      </c>
      <c r="U63" s="53">
        <f t="shared" si="6"/>
        <v>0</v>
      </c>
      <c r="V63" s="53">
        <f t="shared" si="7"/>
        <v>0</v>
      </c>
      <c r="W63" s="53">
        <f t="shared" si="8"/>
        <v>0</v>
      </c>
      <c r="X63" s="53">
        <f t="shared" si="11"/>
        <v>0</v>
      </c>
      <c r="Y63" s="53">
        <f t="shared" si="10"/>
        <v>0</v>
      </c>
      <c r="Z63" s="159"/>
      <c r="AA63" s="144"/>
      <c r="AB63" s="144"/>
      <c r="AC63" s="73">
        <f t="shared" si="9"/>
        <v>0</v>
      </c>
      <c r="AD63" s="144"/>
      <c r="AE63" s="144"/>
      <c r="AF63" s="144"/>
      <c r="AG63" s="144"/>
      <c r="AH63" s="73">
        <f t="shared" si="2"/>
        <v>0</v>
      </c>
      <c r="AI63" s="144"/>
      <c r="AJ63" s="144"/>
      <c r="AK63" s="144"/>
      <c r="AL63" s="144"/>
      <c r="AM63" s="144"/>
      <c r="AN63" s="144"/>
      <c r="AO63" s="144"/>
      <c r="AP63" s="234">
        <f t="shared" si="3"/>
        <v>0</v>
      </c>
      <c r="AQ63" s="324"/>
      <c r="AR63" s="325"/>
      <c r="AS63" s="326"/>
      <c r="AT63" s="327"/>
      <c r="AU63" s="327"/>
      <c r="AV63" s="324"/>
      <c r="AW63" s="325"/>
      <c r="AX63" s="327"/>
      <c r="AY63" s="327"/>
      <c r="AZ63" s="327"/>
      <c r="BA63" s="327"/>
      <c r="BB63" s="321">
        <f>NL_01_data859[[#This Row],[Kolom9]]*NL_01_data859[[#This Row],[Kolom19]]</f>
        <v>0</v>
      </c>
      <c r="BC63" s="283">
        <f>NL_01_data859[[#This Row],[Kolom28]]*'Dropdown menu '!$AE$17+NL_01_data859[[#This Row],[Kolom33]]*'Dropdown menu '!$AF$17+NL_01_data859[[#This Row],[Kolom41]]*'Dropdown menu '!$AG$17</f>
        <v>0</v>
      </c>
      <c r="BD63" s="283">
        <f>NL_01_data859[[#This Row],[Kolom512]]*'Dropdown menu '!$AD$20</f>
        <v>0</v>
      </c>
      <c r="BE63" s="288">
        <f>NL_01_data859[[#This Row],[Kolom52]]+BC63+BD63</f>
        <v>0</v>
      </c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</row>
    <row r="64" spans="1:71">
      <c r="A64" s="78"/>
      <c r="B64" s="118">
        <v>8</v>
      </c>
      <c r="C64" s="146"/>
      <c r="D64" s="138" t="e">
        <f t="shared" si="0"/>
        <v>#N/A</v>
      </c>
      <c r="E64" s="139"/>
      <c r="F64" s="140"/>
      <c r="G64" s="141"/>
      <c r="H64" s="169"/>
      <c r="I64" s="157"/>
      <c r="J64" s="187">
        <f>IF(I64="Single",'Dropdown menu '!$AC$17,'Dropdown menu '!$AD$17)</f>
        <v>70</v>
      </c>
      <c r="K64" s="119" t="str">
        <f t="shared" si="4"/>
        <v>CAT C</v>
      </c>
      <c r="L64" s="142"/>
      <c r="M64" s="142"/>
      <c r="N64" s="142"/>
      <c r="O64" s="142"/>
      <c r="P64" s="142"/>
      <c r="Q64" s="142"/>
      <c r="R64" s="142"/>
      <c r="S64" s="142"/>
      <c r="T64" s="158">
        <f t="shared" si="5"/>
        <v>0</v>
      </c>
      <c r="U64" s="55">
        <f t="shared" si="6"/>
        <v>0</v>
      </c>
      <c r="V64" s="55">
        <f t="shared" si="7"/>
        <v>0</v>
      </c>
      <c r="W64" s="55">
        <f t="shared" si="8"/>
        <v>0</v>
      </c>
      <c r="X64" s="55">
        <f t="shared" si="11"/>
        <v>0</v>
      </c>
      <c r="Y64" s="55">
        <f t="shared" si="10"/>
        <v>0</v>
      </c>
      <c r="Z64" s="157"/>
      <c r="AA64" s="140"/>
      <c r="AB64" s="140"/>
      <c r="AC64" s="71">
        <f t="shared" si="9"/>
        <v>0</v>
      </c>
      <c r="AD64" s="140"/>
      <c r="AE64" s="140"/>
      <c r="AF64" s="140"/>
      <c r="AG64" s="140"/>
      <c r="AH64" s="71">
        <f t="shared" si="2"/>
        <v>0</v>
      </c>
      <c r="AI64" s="140"/>
      <c r="AJ64" s="140"/>
      <c r="AK64" s="140"/>
      <c r="AL64" s="140"/>
      <c r="AM64" s="140"/>
      <c r="AN64" s="140"/>
      <c r="AO64" s="140"/>
      <c r="AP64" s="152">
        <f t="shared" si="3"/>
        <v>0</v>
      </c>
      <c r="AQ64" s="328"/>
      <c r="AR64" s="329"/>
      <c r="AS64" s="330"/>
      <c r="AT64" s="331"/>
      <c r="AU64" s="331"/>
      <c r="AV64" s="328"/>
      <c r="AW64" s="329"/>
      <c r="AX64" s="331"/>
      <c r="AY64" s="331"/>
      <c r="AZ64" s="331"/>
      <c r="BA64" s="331"/>
      <c r="BB64" s="320">
        <f>NL_01_data859[[#This Row],[Kolom9]]*NL_01_data859[[#This Row],[Kolom19]]</f>
        <v>0</v>
      </c>
      <c r="BC64" s="284">
        <f>NL_01_data859[[#This Row],[Kolom28]]*'Dropdown menu '!$AE$17+NL_01_data859[[#This Row],[Kolom33]]*'Dropdown menu '!$AF$17+NL_01_data859[[#This Row],[Kolom41]]*'Dropdown menu '!$AG$17</f>
        <v>0</v>
      </c>
      <c r="BD64" s="284">
        <f>NL_01_data859[[#This Row],[Kolom512]]*'Dropdown menu '!$AD$20</f>
        <v>0</v>
      </c>
      <c r="BE64" s="287">
        <f>NL_01_data859[[#This Row],[Kolom52]]+BC64+BD64</f>
        <v>0</v>
      </c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</row>
    <row r="65" spans="1:71">
      <c r="A65" s="78"/>
      <c r="B65" s="121">
        <v>9</v>
      </c>
      <c r="C65" s="143"/>
      <c r="D65" s="135" t="e">
        <f t="shared" si="0"/>
        <v>#N/A</v>
      </c>
      <c r="E65" s="134"/>
      <c r="F65" s="144"/>
      <c r="G65" s="145"/>
      <c r="H65" s="170"/>
      <c r="I65" s="159"/>
      <c r="J65" s="186">
        <f>IF(I65="Single",'Dropdown menu '!$AC$17,'Dropdown menu '!$AD$17)</f>
        <v>70</v>
      </c>
      <c r="K65" s="72" t="str">
        <f t="shared" si="4"/>
        <v>CAT C</v>
      </c>
      <c r="L65" s="136"/>
      <c r="M65" s="144"/>
      <c r="N65" s="144"/>
      <c r="O65" s="144"/>
      <c r="P65" s="144"/>
      <c r="Q65" s="144"/>
      <c r="R65" s="144"/>
      <c r="S65" s="144"/>
      <c r="T65" s="76">
        <f t="shared" si="5"/>
        <v>0</v>
      </c>
      <c r="U65" s="53">
        <f t="shared" si="6"/>
        <v>0</v>
      </c>
      <c r="V65" s="53">
        <f t="shared" si="7"/>
        <v>0</v>
      </c>
      <c r="W65" s="53">
        <f t="shared" si="8"/>
        <v>0</v>
      </c>
      <c r="X65" s="53">
        <f t="shared" si="11"/>
        <v>0</v>
      </c>
      <c r="Y65" s="53">
        <f t="shared" si="10"/>
        <v>0</v>
      </c>
      <c r="Z65" s="159"/>
      <c r="AA65" s="144"/>
      <c r="AB65" s="144"/>
      <c r="AC65" s="73">
        <f t="shared" si="9"/>
        <v>0</v>
      </c>
      <c r="AD65" s="144"/>
      <c r="AE65" s="144"/>
      <c r="AF65" s="144"/>
      <c r="AG65" s="144"/>
      <c r="AH65" s="73">
        <f t="shared" si="2"/>
        <v>0</v>
      </c>
      <c r="AI65" s="144"/>
      <c r="AJ65" s="144"/>
      <c r="AK65" s="144"/>
      <c r="AL65" s="144"/>
      <c r="AM65" s="144"/>
      <c r="AN65" s="144"/>
      <c r="AO65" s="144"/>
      <c r="AP65" s="234">
        <f t="shared" si="3"/>
        <v>0</v>
      </c>
      <c r="AQ65" s="324"/>
      <c r="AR65" s="325"/>
      <c r="AS65" s="326"/>
      <c r="AT65" s="327"/>
      <c r="AU65" s="327"/>
      <c r="AV65" s="324"/>
      <c r="AW65" s="325"/>
      <c r="AX65" s="327"/>
      <c r="AY65" s="327"/>
      <c r="AZ65" s="327"/>
      <c r="BA65" s="327"/>
      <c r="BB65" s="321">
        <f>NL_01_data859[[#This Row],[Kolom9]]*NL_01_data859[[#This Row],[Kolom19]]</f>
        <v>0</v>
      </c>
      <c r="BC65" s="283">
        <f>NL_01_data859[[#This Row],[Kolom28]]*'Dropdown menu '!$AE$17+NL_01_data859[[#This Row],[Kolom33]]*'Dropdown menu '!$AF$17+NL_01_data859[[#This Row],[Kolom41]]*'Dropdown menu '!$AG$17</f>
        <v>0</v>
      </c>
      <c r="BD65" s="283">
        <f>NL_01_data859[[#This Row],[Kolom512]]*'Dropdown menu '!$AD$20</f>
        <v>0</v>
      </c>
      <c r="BE65" s="288">
        <f>NL_01_data859[[#This Row],[Kolom52]]+BC65+BD65</f>
        <v>0</v>
      </c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</row>
    <row r="66" spans="1:71">
      <c r="A66" s="78"/>
      <c r="B66" s="122">
        <v>10</v>
      </c>
      <c r="C66" s="146"/>
      <c r="D66" s="138" t="e">
        <f t="shared" si="0"/>
        <v>#N/A</v>
      </c>
      <c r="E66" s="139"/>
      <c r="F66" s="140"/>
      <c r="G66" s="141"/>
      <c r="H66" s="169"/>
      <c r="I66" s="157"/>
      <c r="J66" s="187">
        <f>IF(I66="Single",'Dropdown menu '!$AC$17,'Dropdown menu '!$AD$17)</f>
        <v>70</v>
      </c>
      <c r="K66" s="119" t="str">
        <f t="shared" si="4"/>
        <v>CAT C</v>
      </c>
      <c r="L66" s="142"/>
      <c r="M66" s="142"/>
      <c r="N66" s="142"/>
      <c r="O66" s="142"/>
      <c r="P66" s="142"/>
      <c r="Q66" s="142"/>
      <c r="R66" s="142"/>
      <c r="S66" s="142"/>
      <c r="T66" s="158">
        <f t="shared" si="5"/>
        <v>0</v>
      </c>
      <c r="U66" s="55">
        <f t="shared" si="6"/>
        <v>0</v>
      </c>
      <c r="V66" s="55">
        <f t="shared" si="7"/>
        <v>0</v>
      </c>
      <c r="W66" s="55">
        <f t="shared" si="8"/>
        <v>0</v>
      </c>
      <c r="X66" s="55">
        <f t="shared" si="11"/>
        <v>0</v>
      </c>
      <c r="Y66" s="55">
        <f t="shared" si="10"/>
        <v>0</v>
      </c>
      <c r="Z66" s="157"/>
      <c r="AA66" s="140"/>
      <c r="AB66" s="140"/>
      <c r="AC66" s="71">
        <f t="shared" si="9"/>
        <v>0</v>
      </c>
      <c r="AD66" s="140"/>
      <c r="AE66" s="140"/>
      <c r="AF66" s="140"/>
      <c r="AG66" s="140"/>
      <c r="AH66" s="71">
        <f t="shared" si="2"/>
        <v>0</v>
      </c>
      <c r="AI66" s="140"/>
      <c r="AJ66" s="140"/>
      <c r="AK66" s="140"/>
      <c r="AL66" s="140"/>
      <c r="AM66" s="140"/>
      <c r="AN66" s="140"/>
      <c r="AO66" s="140"/>
      <c r="AP66" s="152">
        <f t="shared" si="3"/>
        <v>0</v>
      </c>
      <c r="AQ66" s="328"/>
      <c r="AR66" s="329"/>
      <c r="AS66" s="330"/>
      <c r="AT66" s="331"/>
      <c r="AU66" s="331"/>
      <c r="AV66" s="328"/>
      <c r="AW66" s="329"/>
      <c r="AX66" s="331"/>
      <c r="AY66" s="331"/>
      <c r="AZ66" s="331"/>
      <c r="BA66" s="331"/>
      <c r="BB66" s="320">
        <f>NL_01_data859[[#This Row],[Kolom9]]*NL_01_data859[[#This Row],[Kolom19]]</f>
        <v>0</v>
      </c>
      <c r="BC66" s="284">
        <f>NL_01_data859[[#This Row],[Kolom28]]*'Dropdown menu '!$AE$17+NL_01_data859[[#This Row],[Kolom33]]*'Dropdown menu '!$AF$17+NL_01_data859[[#This Row],[Kolom41]]*'Dropdown menu '!$AG$17</f>
        <v>0</v>
      </c>
      <c r="BD66" s="284">
        <f>NL_01_data859[[#This Row],[Kolom512]]*'Dropdown menu '!$AD$20</f>
        <v>0</v>
      </c>
      <c r="BE66" s="287">
        <f>NL_01_data859[[#This Row],[Kolom52]]+BC66+BD66</f>
        <v>0</v>
      </c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</row>
    <row r="67" spans="1:71">
      <c r="A67" s="78"/>
      <c r="B67" s="121">
        <v>11</v>
      </c>
      <c r="C67" s="143"/>
      <c r="D67" s="135" t="e">
        <f t="shared" si="0"/>
        <v>#N/A</v>
      </c>
      <c r="E67" s="134"/>
      <c r="F67" s="144"/>
      <c r="G67" s="145"/>
      <c r="H67" s="170"/>
      <c r="I67" s="159"/>
      <c r="J67" s="186">
        <f>IF(I67="Single",'Dropdown menu '!$AC$17,'Dropdown menu '!$AD$17)</f>
        <v>70</v>
      </c>
      <c r="K67" s="72" t="str">
        <f t="shared" si="4"/>
        <v>CAT C</v>
      </c>
      <c r="L67" s="136"/>
      <c r="M67" s="144"/>
      <c r="N67" s="144"/>
      <c r="O67" s="144"/>
      <c r="P67" s="144"/>
      <c r="Q67" s="144"/>
      <c r="R67" s="144"/>
      <c r="S67" s="144"/>
      <c r="T67" s="76">
        <f t="shared" si="5"/>
        <v>0</v>
      </c>
      <c r="U67" s="53">
        <f t="shared" si="6"/>
        <v>0</v>
      </c>
      <c r="V67" s="53">
        <f t="shared" si="7"/>
        <v>0</v>
      </c>
      <c r="W67" s="53">
        <f t="shared" si="8"/>
        <v>0</v>
      </c>
      <c r="X67" s="53">
        <f t="shared" si="11"/>
        <v>0</v>
      </c>
      <c r="Y67" s="53">
        <f t="shared" si="10"/>
        <v>0</v>
      </c>
      <c r="Z67" s="159"/>
      <c r="AA67" s="144"/>
      <c r="AB67" s="144"/>
      <c r="AC67" s="73">
        <f t="shared" si="9"/>
        <v>0</v>
      </c>
      <c r="AD67" s="144"/>
      <c r="AE67" s="144"/>
      <c r="AF67" s="144"/>
      <c r="AG67" s="144"/>
      <c r="AH67" s="73">
        <f t="shared" si="2"/>
        <v>0</v>
      </c>
      <c r="AI67" s="144"/>
      <c r="AJ67" s="144"/>
      <c r="AK67" s="144"/>
      <c r="AL67" s="144"/>
      <c r="AM67" s="144"/>
      <c r="AN67" s="144"/>
      <c r="AO67" s="144"/>
      <c r="AP67" s="234">
        <f t="shared" si="3"/>
        <v>0</v>
      </c>
      <c r="AQ67" s="324"/>
      <c r="AR67" s="325"/>
      <c r="AS67" s="326"/>
      <c r="AT67" s="327"/>
      <c r="AU67" s="327"/>
      <c r="AV67" s="324"/>
      <c r="AW67" s="325"/>
      <c r="AX67" s="327"/>
      <c r="AY67" s="327"/>
      <c r="AZ67" s="327"/>
      <c r="BA67" s="327"/>
      <c r="BB67" s="321">
        <f>NL_01_data859[[#This Row],[Kolom9]]*NL_01_data859[[#This Row],[Kolom19]]</f>
        <v>0</v>
      </c>
      <c r="BC67" s="283">
        <f>NL_01_data859[[#This Row],[Kolom28]]*'Dropdown menu '!$AE$17+NL_01_data859[[#This Row],[Kolom33]]*'Dropdown menu '!$AF$17+NL_01_data859[[#This Row],[Kolom41]]*'Dropdown menu '!$AG$17</f>
        <v>0</v>
      </c>
      <c r="BD67" s="283">
        <f>NL_01_data859[[#This Row],[Kolom512]]*'Dropdown menu '!$AD$20</f>
        <v>0</v>
      </c>
      <c r="BE67" s="288">
        <f>NL_01_data859[[#This Row],[Kolom52]]+BC67+BD67</f>
        <v>0</v>
      </c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</row>
    <row r="68" spans="1:71">
      <c r="A68" s="78"/>
      <c r="B68" s="118">
        <v>12</v>
      </c>
      <c r="C68" s="146"/>
      <c r="D68" s="138" t="e">
        <f t="shared" si="0"/>
        <v>#N/A</v>
      </c>
      <c r="E68" s="139"/>
      <c r="F68" s="140"/>
      <c r="G68" s="141"/>
      <c r="H68" s="169"/>
      <c r="I68" s="157"/>
      <c r="J68" s="187">
        <f>IF(I68="Single",'Dropdown menu '!$AC$17,'Dropdown menu '!$AD$17)</f>
        <v>70</v>
      </c>
      <c r="K68" s="119" t="str">
        <f t="shared" si="4"/>
        <v>CAT C</v>
      </c>
      <c r="L68" s="142"/>
      <c r="M68" s="142"/>
      <c r="N68" s="142"/>
      <c r="O68" s="142"/>
      <c r="P68" s="142"/>
      <c r="Q68" s="142"/>
      <c r="R68" s="142"/>
      <c r="S68" s="142"/>
      <c r="T68" s="158">
        <f t="shared" si="5"/>
        <v>0</v>
      </c>
      <c r="U68" s="55">
        <f t="shared" si="6"/>
        <v>0</v>
      </c>
      <c r="V68" s="55">
        <f t="shared" si="7"/>
        <v>0</v>
      </c>
      <c r="W68" s="55">
        <f t="shared" si="8"/>
        <v>0</v>
      </c>
      <c r="X68" s="55">
        <f t="shared" si="11"/>
        <v>0</v>
      </c>
      <c r="Y68" s="55">
        <f t="shared" si="10"/>
        <v>0</v>
      </c>
      <c r="Z68" s="157"/>
      <c r="AA68" s="140"/>
      <c r="AB68" s="140"/>
      <c r="AC68" s="71">
        <f t="shared" si="9"/>
        <v>0</v>
      </c>
      <c r="AD68" s="140"/>
      <c r="AE68" s="140"/>
      <c r="AF68" s="140"/>
      <c r="AG68" s="140"/>
      <c r="AH68" s="71">
        <f t="shared" si="2"/>
        <v>0</v>
      </c>
      <c r="AI68" s="140"/>
      <c r="AJ68" s="140"/>
      <c r="AK68" s="140"/>
      <c r="AL68" s="140"/>
      <c r="AM68" s="140"/>
      <c r="AN68" s="140"/>
      <c r="AO68" s="140"/>
      <c r="AP68" s="152">
        <f t="shared" si="3"/>
        <v>0</v>
      </c>
      <c r="AQ68" s="328"/>
      <c r="AR68" s="329"/>
      <c r="AS68" s="330"/>
      <c r="AT68" s="331"/>
      <c r="AU68" s="331"/>
      <c r="AV68" s="328"/>
      <c r="AW68" s="329"/>
      <c r="AX68" s="331"/>
      <c r="AY68" s="331"/>
      <c r="AZ68" s="331"/>
      <c r="BA68" s="331"/>
      <c r="BB68" s="320">
        <f>NL_01_data859[[#This Row],[Kolom9]]*NL_01_data859[[#This Row],[Kolom19]]</f>
        <v>0</v>
      </c>
      <c r="BC68" s="284">
        <f>NL_01_data859[[#This Row],[Kolom28]]*'Dropdown menu '!$AE$17+NL_01_data859[[#This Row],[Kolom33]]*'Dropdown menu '!$AF$17+NL_01_data859[[#This Row],[Kolom41]]*'Dropdown menu '!$AG$17</f>
        <v>0</v>
      </c>
      <c r="BD68" s="284">
        <f>NL_01_data859[[#This Row],[Kolom512]]*'Dropdown menu '!$AD$20</f>
        <v>0</v>
      </c>
      <c r="BE68" s="287">
        <f>NL_01_data859[[#This Row],[Kolom52]]+BC68+BD68</f>
        <v>0</v>
      </c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</row>
    <row r="69" spans="1:71">
      <c r="A69" s="78"/>
      <c r="B69" s="120">
        <v>13</v>
      </c>
      <c r="C69" s="143"/>
      <c r="D69" s="135" t="e">
        <f t="shared" si="0"/>
        <v>#N/A</v>
      </c>
      <c r="E69" s="134"/>
      <c r="F69" s="144"/>
      <c r="G69" s="145"/>
      <c r="H69" s="170"/>
      <c r="I69" s="159"/>
      <c r="J69" s="186">
        <f>IF(I69="Single",'Dropdown menu '!$AC$17,'Dropdown menu '!$AD$17)</f>
        <v>70</v>
      </c>
      <c r="K69" s="72" t="str">
        <f>$T$5</f>
        <v>CAT C</v>
      </c>
      <c r="L69" s="136"/>
      <c r="M69" s="144"/>
      <c r="N69" s="144"/>
      <c r="O69" s="144"/>
      <c r="P69" s="144"/>
      <c r="Q69" s="144"/>
      <c r="R69" s="144"/>
      <c r="S69" s="144"/>
      <c r="T69" s="76">
        <f t="shared" si="5"/>
        <v>0</v>
      </c>
      <c r="U69" s="53">
        <f t="shared" si="6"/>
        <v>0</v>
      </c>
      <c r="V69" s="53">
        <f t="shared" si="7"/>
        <v>0</v>
      </c>
      <c r="W69" s="53">
        <f t="shared" si="8"/>
        <v>0</v>
      </c>
      <c r="X69" s="53">
        <f t="shared" si="11"/>
        <v>0</v>
      </c>
      <c r="Y69" s="53">
        <f t="shared" si="10"/>
        <v>0</v>
      </c>
      <c r="Z69" s="159"/>
      <c r="AA69" s="144"/>
      <c r="AB69" s="144"/>
      <c r="AC69" s="73">
        <f t="shared" si="9"/>
        <v>0</v>
      </c>
      <c r="AD69" s="144"/>
      <c r="AE69" s="144"/>
      <c r="AF69" s="144"/>
      <c r="AG69" s="144"/>
      <c r="AH69" s="73">
        <f t="shared" si="2"/>
        <v>0</v>
      </c>
      <c r="AI69" s="144"/>
      <c r="AJ69" s="144"/>
      <c r="AK69" s="144"/>
      <c r="AL69" s="144"/>
      <c r="AM69" s="144"/>
      <c r="AN69" s="144"/>
      <c r="AO69" s="144"/>
      <c r="AP69" s="234">
        <f t="shared" si="3"/>
        <v>0</v>
      </c>
      <c r="AQ69" s="324"/>
      <c r="AR69" s="325"/>
      <c r="AS69" s="326"/>
      <c r="AT69" s="327"/>
      <c r="AU69" s="327"/>
      <c r="AV69" s="324"/>
      <c r="AW69" s="325"/>
      <c r="AX69" s="327"/>
      <c r="AY69" s="327"/>
      <c r="AZ69" s="327"/>
      <c r="BA69" s="327"/>
      <c r="BB69" s="321">
        <f>NL_01_data859[[#This Row],[Kolom9]]*NL_01_data859[[#This Row],[Kolom19]]</f>
        <v>0</v>
      </c>
      <c r="BC69" s="283">
        <f>NL_01_data859[[#This Row],[Kolom28]]*'Dropdown menu '!$AE$17+NL_01_data859[[#This Row],[Kolom33]]*'Dropdown menu '!$AF$17+NL_01_data859[[#This Row],[Kolom41]]*'Dropdown menu '!$AG$17</f>
        <v>0</v>
      </c>
      <c r="BD69" s="283">
        <f>NL_01_data859[[#This Row],[Kolom512]]*'Dropdown menu '!$AD$20</f>
        <v>0</v>
      </c>
      <c r="BE69" s="288">
        <f>NL_01_data859[[#This Row],[Kolom52]]+BC69+BD69</f>
        <v>0</v>
      </c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</row>
    <row r="70" spans="1:71">
      <c r="A70" s="78"/>
      <c r="B70" s="118">
        <v>14</v>
      </c>
      <c r="C70" s="146"/>
      <c r="D70" s="138" t="e">
        <f t="shared" si="0"/>
        <v>#N/A</v>
      </c>
      <c r="E70" s="139"/>
      <c r="F70" s="140"/>
      <c r="G70" s="141"/>
      <c r="H70" s="169"/>
      <c r="I70" s="157"/>
      <c r="J70" s="187">
        <f>IF(I70="Single",'Dropdown menu '!$AC$17,'Dropdown menu '!$AD$17)</f>
        <v>70</v>
      </c>
      <c r="K70" s="119" t="str">
        <f t="shared" si="4"/>
        <v>CAT C</v>
      </c>
      <c r="L70" s="142"/>
      <c r="M70" s="142"/>
      <c r="N70" s="142"/>
      <c r="O70" s="142"/>
      <c r="P70" s="142"/>
      <c r="Q70" s="142"/>
      <c r="R70" s="142"/>
      <c r="S70" s="142"/>
      <c r="T70" s="158">
        <f t="shared" si="5"/>
        <v>0</v>
      </c>
      <c r="U70" s="55">
        <f t="shared" si="6"/>
        <v>0</v>
      </c>
      <c r="V70" s="55">
        <f t="shared" si="7"/>
        <v>0</v>
      </c>
      <c r="W70" s="55">
        <f t="shared" si="8"/>
        <v>0</v>
      </c>
      <c r="X70" s="55">
        <f t="shared" si="11"/>
        <v>0</v>
      </c>
      <c r="Y70" s="55">
        <f t="shared" si="10"/>
        <v>0</v>
      </c>
      <c r="Z70" s="157"/>
      <c r="AA70" s="140"/>
      <c r="AB70" s="140"/>
      <c r="AC70" s="71">
        <f t="shared" si="9"/>
        <v>0</v>
      </c>
      <c r="AD70" s="140"/>
      <c r="AE70" s="140"/>
      <c r="AF70" s="140"/>
      <c r="AG70" s="140"/>
      <c r="AH70" s="71">
        <f t="shared" si="2"/>
        <v>0</v>
      </c>
      <c r="AI70" s="140"/>
      <c r="AJ70" s="140"/>
      <c r="AK70" s="140"/>
      <c r="AL70" s="140"/>
      <c r="AM70" s="140"/>
      <c r="AN70" s="140"/>
      <c r="AO70" s="140"/>
      <c r="AP70" s="152">
        <f t="shared" si="3"/>
        <v>0</v>
      </c>
      <c r="AQ70" s="328"/>
      <c r="AR70" s="329"/>
      <c r="AS70" s="330"/>
      <c r="AT70" s="331"/>
      <c r="AU70" s="331"/>
      <c r="AV70" s="328"/>
      <c r="AW70" s="329"/>
      <c r="AX70" s="331"/>
      <c r="AY70" s="331"/>
      <c r="AZ70" s="331"/>
      <c r="BA70" s="331"/>
      <c r="BB70" s="320">
        <f>NL_01_data859[[#This Row],[Kolom9]]*NL_01_data859[[#This Row],[Kolom19]]</f>
        <v>0</v>
      </c>
      <c r="BC70" s="284">
        <f>NL_01_data859[[#This Row],[Kolom28]]*'Dropdown menu '!$AE$17+NL_01_data859[[#This Row],[Kolom33]]*'Dropdown menu '!$AF$17+NL_01_data859[[#This Row],[Kolom41]]*'Dropdown menu '!$AG$17</f>
        <v>0</v>
      </c>
      <c r="BD70" s="284">
        <f>NL_01_data859[[#This Row],[Kolom512]]*'Dropdown menu '!$AD$20</f>
        <v>0</v>
      </c>
      <c r="BE70" s="287">
        <f>NL_01_data859[[#This Row],[Kolom52]]+BC70+BD70</f>
        <v>0</v>
      </c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</row>
    <row r="71" spans="1:71">
      <c r="A71" s="78"/>
      <c r="B71" s="121">
        <v>15</v>
      </c>
      <c r="C71" s="143"/>
      <c r="D71" s="135" t="e">
        <f t="shared" si="0"/>
        <v>#N/A</v>
      </c>
      <c r="E71" s="134"/>
      <c r="F71" s="144"/>
      <c r="G71" s="145"/>
      <c r="H71" s="170"/>
      <c r="I71" s="159"/>
      <c r="J71" s="186">
        <f>IF(I71="Single",'Dropdown menu '!$AC$17,'Dropdown menu '!$AD$17)</f>
        <v>70</v>
      </c>
      <c r="K71" s="72" t="str">
        <f t="shared" si="4"/>
        <v>CAT C</v>
      </c>
      <c r="L71" s="136"/>
      <c r="M71" s="144"/>
      <c r="N71" s="144"/>
      <c r="O71" s="144"/>
      <c r="P71" s="144"/>
      <c r="Q71" s="144"/>
      <c r="R71" s="144"/>
      <c r="S71" s="144"/>
      <c r="T71" s="76">
        <f t="shared" si="5"/>
        <v>0</v>
      </c>
      <c r="U71" s="53">
        <f t="shared" si="6"/>
        <v>0</v>
      </c>
      <c r="V71" s="53">
        <f t="shared" si="7"/>
        <v>0</v>
      </c>
      <c r="W71" s="53">
        <f t="shared" si="8"/>
        <v>0</v>
      </c>
      <c r="X71" s="53">
        <f t="shared" si="11"/>
        <v>0</v>
      </c>
      <c r="Y71" s="53">
        <f t="shared" si="10"/>
        <v>0</v>
      </c>
      <c r="Z71" s="159"/>
      <c r="AA71" s="144"/>
      <c r="AB71" s="144"/>
      <c r="AC71" s="73">
        <f t="shared" si="9"/>
        <v>0</v>
      </c>
      <c r="AD71" s="144"/>
      <c r="AE71" s="144"/>
      <c r="AF71" s="144"/>
      <c r="AG71" s="144"/>
      <c r="AH71" s="73">
        <f t="shared" si="2"/>
        <v>0</v>
      </c>
      <c r="AI71" s="144"/>
      <c r="AJ71" s="144"/>
      <c r="AK71" s="144"/>
      <c r="AL71" s="144"/>
      <c r="AM71" s="144"/>
      <c r="AN71" s="144"/>
      <c r="AO71" s="144"/>
      <c r="AP71" s="234">
        <f t="shared" si="3"/>
        <v>0</v>
      </c>
      <c r="AQ71" s="324"/>
      <c r="AR71" s="325"/>
      <c r="AS71" s="326"/>
      <c r="AT71" s="327"/>
      <c r="AU71" s="327"/>
      <c r="AV71" s="324"/>
      <c r="AW71" s="325"/>
      <c r="AX71" s="327"/>
      <c r="AY71" s="327"/>
      <c r="AZ71" s="327"/>
      <c r="BA71" s="327"/>
      <c r="BB71" s="321">
        <f>NL_01_data859[[#This Row],[Kolom9]]*NL_01_data859[[#This Row],[Kolom19]]</f>
        <v>0</v>
      </c>
      <c r="BC71" s="283">
        <f>NL_01_data859[[#This Row],[Kolom28]]*'Dropdown menu '!$AE$17+NL_01_data859[[#This Row],[Kolom33]]*'Dropdown menu '!$AF$17+NL_01_data859[[#This Row],[Kolom41]]*'Dropdown menu '!$AG$17</f>
        <v>0</v>
      </c>
      <c r="BD71" s="283">
        <f>NL_01_data859[[#This Row],[Kolom512]]*'Dropdown menu '!$AD$20</f>
        <v>0</v>
      </c>
      <c r="BE71" s="288">
        <f>NL_01_data859[[#This Row],[Kolom52]]+BC71+BD71</f>
        <v>0</v>
      </c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</row>
    <row r="72" spans="1:71">
      <c r="A72" s="78"/>
      <c r="B72" s="122">
        <v>16</v>
      </c>
      <c r="C72" s="146"/>
      <c r="D72" s="138" t="e">
        <f t="shared" si="0"/>
        <v>#N/A</v>
      </c>
      <c r="E72" s="139"/>
      <c r="F72" s="140"/>
      <c r="G72" s="141"/>
      <c r="H72" s="169"/>
      <c r="I72" s="157"/>
      <c r="J72" s="187">
        <f>IF(I72="Single",'Dropdown menu '!$AC$17,'Dropdown menu '!$AD$17)</f>
        <v>70</v>
      </c>
      <c r="K72" s="119" t="str">
        <f t="shared" si="4"/>
        <v>CAT C</v>
      </c>
      <c r="L72" s="142"/>
      <c r="M72" s="142"/>
      <c r="N72" s="142"/>
      <c r="O72" s="142"/>
      <c r="P72" s="142"/>
      <c r="Q72" s="142"/>
      <c r="R72" s="142"/>
      <c r="S72" s="142"/>
      <c r="T72" s="158">
        <f t="shared" si="5"/>
        <v>0</v>
      </c>
      <c r="U72" s="55">
        <f t="shared" si="6"/>
        <v>0</v>
      </c>
      <c r="V72" s="55">
        <f t="shared" si="7"/>
        <v>0</v>
      </c>
      <c r="W72" s="55">
        <f t="shared" si="8"/>
        <v>0</v>
      </c>
      <c r="X72" s="55">
        <f t="shared" si="11"/>
        <v>0</v>
      </c>
      <c r="Y72" s="55">
        <f t="shared" si="10"/>
        <v>0</v>
      </c>
      <c r="Z72" s="157"/>
      <c r="AA72" s="140"/>
      <c r="AB72" s="140"/>
      <c r="AC72" s="71">
        <f t="shared" si="9"/>
        <v>0</v>
      </c>
      <c r="AD72" s="140"/>
      <c r="AE72" s="140"/>
      <c r="AF72" s="140"/>
      <c r="AG72" s="140"/>
      <c r="AH72" s="71">
        <f t="shared" si="2"/>
        <v>0</v>
      </c>
      <c r="AI72" s="140"/>
      <c r="AJ72" s="140"/>
      <c r="AK72" s="140"/>
      <c r="AL72" s="140"/>
      <c r="AM72" s="140"/>
      <c r="AN72" s="140"/>
      <c r="AO72" s="140"/>
      <c r="AP72" s="152">
        <f t="shared" si="3"/>
        <v>0</v>
      </c>
      <c r="AQ72" s="328"/>
      <c r="AR72" s="329"/>
      <c r="AS72" s="330"/>
      <c r="AT72" s="331"/>
      <c r="AU72" s="331"/>
      <c r="AV72" s="328"/>
      <c r="AW72" s="329"/>
      <c r="AX72" s="331"/>
      <c r="AY72" s="331"/>
      <c r="AZ72" s="331"/>
      <c r="BA72" s="331"/>
      <c r="BB72" s="320">
        <f>NL_01_data859[[#This Row],[Kolom9]]*NL_01_data859[[#This Row],[Kolom19]]</f>
        <v>0</v>
      </c>
      <c r="BC72" s="284">
        <f>NL_01_data859[[#This Row],[Kolom28]]*'Dropdown menu '!$AE$17+NL_01_data859[[#This Row],[Kolom33]]*'Dropdown menu '!$AF$17+NL_01_data859[[#This Row],[Kolom41]]*'Dropdown menu '!$AG$17</f>
        <v>0</v>
      </c>
      <c r="BD72" s="284">
        <f>NL_01_data859[[#This Row],[Kolom512]]*'Dropdown menu '!$AD$20</f>
        <v>0</v>
      </c>
      <c r="BE72" s="287">
        <f>NL_01_data859[[#This Row],[Kolom52]]+BC72+BD72</f>
        <v>0</v>
      </c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</row>
    <row r="73" spans="1:71">
      <c r="A73" s="78"/>
      <c r="B73" s="121">
        <v>17</v>
      </c>
      <c r="C73" s="143"/>
      <c r="D73" s="135" t="e">
        <f t="shared" si="0"/>
        <v>#N/A</v>
      </c>
      <c r="E73" s="134"/>
      <c r="F73" s="144"/>
      <c r="G73" s="145"/>
      <c r="H73" s="170"/>
      <c r="I73" s="159"/>
      <c r="J73" s="186">
        <f>IF(I73="Single",'Dropdown menu '!$AC$17,'Dropdown menu '!$AD$17)</f>
        <v>70</v>
      </c>
      <c r="K73" s="72" t="str">
        <f t="shared" si="4"/>
        <v>CAT C</v>
      </c>
      <c r="L73" s="136"/>
      <c r="M73" s="144"/>
      <c r="N73" s="144"/>
      <c r="O73" s="144"/>
      <c r="P73" s="144"/>
      <c r="Q73" s="144"/>
      <c r="R73" s="144"/>
      <c r="S73" s="144"/>
      <c r="T73" s="76">
        <f t="shared" si="5"/>
        <v>0</v>
      </c>
      <c r="U73" s="53">
        <f t="shared" si="6"/>
        <v>0</v>
      </c>
      <c r="V73" s="53">
        <f t="shared" si="7"/>
        <v>0</v>
      </c>
      <c r="W73" s="53">
        <f t="shared" si="8"/>
        <v>0</v>
      </c>
      <c r="X73" s="53">
        <f t="shared" si="11"/>
        <v>0</v>
      </c>
      <c r="Y73" s="53">
        <f t="shared" si="10"/>
        <v>0</v>
      </c>
      <c r="Z73" s="159"/>
      <c r="AA73" s="144"/>
      <c r="AB73" s="144"/>
      <c r="AC73" s="73">
        <f t="shared" si="9"/>
        <v>0</v>
      </c>
      <c r="AD73" s="144"/>
      <c r="AE73" s="144"/>
      <c r="AF73" s="144"/>
      <c r="AG73" s="144"/>
      <c r="AH73" s="73">
        <f t="shared" si="2"/>
        <v>0</v>
      </c>
      <c r="AI73" s="144"/>
      <c r="AJ73" s="144"/>
      <c r="AK73" s="144"/>
      <c r="AL73" s="144"/>
      <c r="AM73" s="144"/>
      <c r="AN73" s="144"/>
      <c r="AO73" s="144"/>
      <c r="AP73" s="234">
        <f t="shared" si="3"/>
        <v>0</v>
      </c>
      <c r="AQ73" s="324"/>
      <c r="AR73" s="325"/>
      <c r="AS73" s="326"/>
      <c r="AT73" s="327"/>
      <c r="AU73" s="327"/>
      <c r="AV73" s="324"/>
      <c r="AW73" s="325"/>
      <c r="AX73" s="327"/>
      <c r="AY73" s="327"/>
      <c r="AZ73" s="327"/>
      <c r="BA73" s="327"/>
      <c r="BB73" s="321">
        <f>NL_01_data859[[#This Row],[Kolom9]]*NL_01_data859[[#This Row],[Kolom19]]</f>
        <v>0</v>
      </c>
      <c r="BC73" s="283">
        <f>NL_01_data859[[#This Row],[Kolom28]]*'Dropdown menu '!$AE$17+NL_01_data859[[#This Row],[Kolom33]]*'Dropdown menu '!$AF$17+NL_01_data859[[#This Row],[Kolom41]]*'Dropdown menu '!$AG$17</f>
        <v>0</v>
      </c>
      <c r="BD73" s="283">
        <f>NL_01_data859[[#This Row],[Kolom512]]*'Dropdown menu '!$AD$20</f>
        <v>0</v>
      </c>
      <c r="BE73" s="288">
        <f>NL_01_data859[[#This Row],[Kolom52]]+BC73+BD73</f>
        <v>0</v>
      </c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</row>
    <row r="74" spans="1:71">
      <c r="A74" s="78"/>
      <c r="B74" s="118">
        <v>18</v>
      </c>
      <c r="C74" s="146"/>
      <c r="D74" s="138" t="e">
        <f t="shared" si="0"/>
        <v>#N/A</v>
      </c>
      <c r="E74" s="139"/>
      <c r="F74" s="140"/>
      <c r="G74" s="141"/>
      <c r="H74" s="169"/>
      <c r="I74" s="157"/>
      <c r="J74" s="187">
        <f>IF(I74="Single",'Dropdown menu '!$AC$17,'Dropdown menu '!$AD$17)</f>
        <v>70</v>
      </c>
      <c r="K74" s="119" t="str">
        <f t="shared" si="4"/>
        <v>CAT C</v>
      </c>
      <c r="L74" s="142"/>
      <c r="M74" s="142"/>
      <c r="N74" s="142"/>
      <c r="O74" s="142"/>
      <c r="P74" s="142"/>
      <c r="Q74" s="142"/>
      <c r="R74" s="142"/>
      <c r="S74" s="142"/>
      <c r="T74" s="158">
        <f t="shared" si="5"/>
        <v>0</v>
      </c>
      <c r="U74" s="55">
        <f t="shared" si="6"/>
        <v>0</v>
      </c>
      <c r="V74" s="55">
        <f t="shared" si="7"/>
        <v>0</v>
      </c>
      <c r="W74" s="55">
        <f t="shared" si="8"/>
        <v>0</v>
      </c>
      <c r="X74" s="55">
        <f t="shared" si="11"/>
        <v>0</v>
      </c>
      <c r="Y74" s="55">
        <f t="shared" si="10"/>
        <v>0</v>
      </c>
      <c r="Z74" s="157"/>
      <c r="AA74" s="140"/>
      <c r="AB74" s="140"/>
      <c r="AC74" s="71">
        <f t="shared" si="9"/>
        <v>0</v>
      </c>
      <c r="AD74" s="140"/>
      <c r="AE74" s="140"/>
      <c r="AF74" s="140"/>
      <c r="AG74" s="140"/>
      <c r="AH74" s="71">
        <f t="shared" si="2"/>
        <v>0</v>
      </c>
      <c r="AI74" s="140"/>
      <c r="AJ74" s="140"/>
      <c r="AK74" s="140"/>
      <c r="AL74" s="140"/>
      <c r="AM74" s="140"/>
      <c r="AN74" s="140"/>
      <c r="AO74" s="140"/>
      <c r="AP74" s="152">
        <f t="shared" si="3"/>
        <v>0</v>
      </c>
      <c r="AQ74" s="328"/>
      <c r="AR74" s="329"/>
      <c r="AS74" s="330"/>
      <c r="AT74" s="331"/>
      <c r="AU74" s="331"/>
      <c r="AV74" s="328"/>
      <c r="AW74" s="329"/>
      <c r="AX74" s="331"/>
      <c r="AY74" s="331"/>
      <c r="AZ74" s="331"/>
      <c r="BA74" s="331"/>
      <c r="BB74" s="320">
        <f>NL_01_data859[[#This Row],[Kolom9]]*NL_01_data859[[#This Row],[Kolom19]]</f>
        <v>0</v>
      </c>
      <c r="BC74" s="284">
        <f>NL_01_data859[[#This Row],[Kolom28]]*'Dropdown menu '!$AE$17+NL_01_data859[[#This Row],[Kolom33]]*'Dropdown menu '!$AF$17+NL_01_data859[[#This Row],[Kolom41]]*'Dropdown menu '!$AG$17</f>
        <v>0</v>
      </c>
      <c r="BD74" s="284">
        <f>NL_01_data859[[#This Row],[Kolom512]]*'Dropdown menu '!$AD$20</f>
        <v>0</v>
      </c>
      <c r="BE74" s="287">
        <f>NL_01_data859[[#This Row],[Kolom52]]+BC74+BD74</f>
        <v>0</v>
      </c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</row>
    <row r="75" spans="1:71">
      <c r="A75" s="78"/>
      <c r="B75" s="120">
        <v>19</v>
      </c>
      <c r="C75" s="143"/>
      <c r="D75" s="135" t="e">
        <f t="shared" si="0"/>
        <v>#N/A</v>
      </c>
      <c r="E75" s="134"/>
      <c r="F75" s="144"/>
      <c r="G75" s="145"/>
      <c r="H75" s="170"/>
      <c r="I75" s="159"/>
      <c r="J75" s="186">
        <f>IF(I75="Single",'Dropdown menu '!$AC$17,'Dropdown menu '!$AD$17)</f>
        <v>70</v>
      </c>
      <c r="K75" s="72" t="str">
        <f t="shared" si="4"/>
        <v>CAT C</v>
      </c>
      <c r="L75" s="136"/>
      <c r="M75" s="144"/>
      <c r="N75" s="144"/>
      <c r="O75" s="144"/>
      <c r="P75" s="144"/>
      <c r="Q75" s="144"/>
      <c r="R75" s="144"/>
      <c r="S75" s="144"/>
      <c r="T75" s="76">
        <f t="shared" si="5"/>
        <v>0</v>
      </c>
      <c r="U75" s="53">
        <f t="shared" si="6"/>
        <v>0</v>
      </c>
      <c r="V75" s="53">
        <f t="shared" si="7"/>
        <v>0</v>
      </c>
      <c r="W75" s="53">
        <f t="shared" si="8"/>
        <v>0</v>
      </c>
      <c r="X75" s="53">
        <f t="shared" si="11"/>
        <v>0</v>
      </c>
      <c r="Y75" s="53">
        <f t="shared" si="10"/>
        <v>0</v>
      </c>
      <c r="Z75" s="159"/>
      <c r="AA75" s="144"/>
      <c r="AB75" s="144"/>
      <c r="AC75" s="73">
        <f t="shared" si="9"/>
        <v>0</v>
      </c>
      <c r="AD75" s="144"/>
      <c r="AE75" s="144"/>
      <c r="AF75" s="144"/>
      <c r="AG75" s="144"/>
      <c r="AH75" s="73">
        <f t="shared" si="2"/>
        <v>0</v>
      </c>
      <c r="AI75" s="144"/>
      <c r="AJ75" s="144"/>
      <c r="AK75" s="144"/>
      <c r="AL75" s="144"/>
      <c r="AM75" s="144"/>
      <c r="AN75" s="144"/>
      <c r="AO75" s="144"/>
      <c r="AP75" s="234">
        <f t="shared" si="3"/>
        <v>0</v>
      </c>
      <c r="AQ75" s="324"/>
      <c r="AR75" s="325"/>
      <c r="AS75" s="326"/>
      <c r="AT75" s="327"/>
      <c r="AU75" s="327"/>
      <c r="AV75" s="324"/>
      <c r="AW75" s="325"/>
      <c r="AX75" s="327"/>
      <c r="AY75" s="327"/>
      <c r="AZ75" s="327"/>
      <c r="BA75" s="327"/>
      <c r="BB75" s="321">
        <f>NL_01_data859[[#This Row],[Kolom9]]*NL_01_data859[[#This Row],[Kolom19]]</f>
        <v>0</v>
      </c>
      <c r="BC75" s="283">
        <f>NL_01_data859[[#This Row],[Kolom28]]*'Dropdown menu '!$AE$17+NL_01_data859[[#This Row],[Kolom33]]*'Dropdown menu '!$AF$17+NL_01_data859[[#This Row],[Kolom41]]*'Dropdown menu '!$AG$17</f>
        <v>0</v>
      </c>
      <c r="BD75" s="283">
        <f>NL_01_data859[[#This Row],[Kolom512]]*'Dropdown menu '!$AD$20</f>
        <v>0</v>
      </c>
      <c r="BE75" s="288">
        <f>NL_01_data859[[#This Row],[Kolom52]]+BC75+BD75</f>
        <v>0</v>
      </c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</row>
    <row r="76" spans="1:71">
      <c r="A76" s="78"/>
      <c r="B76" s="118">
        <v>20</v>
      </c>
      <c r="C76" s="146"/>
      <c r="D76" s="138" t="e">
        <f t="shared" si="0"/>
        <v>#N/A</v>
      </c>
      <c r="E76" s="139"/>
      <c r="F76" s="140"/>
      <c r="G76" s="141"/>
      <c r="H76" s="169"/>
      <c r="I76" s="157"/>
      <c r="J76" s="187">
        <f>IF(I76="Single",'Dropdown menu '!$AC$17,'Dropdown menu '!$AD$17)</f>
        <v>70</v>
      </c>
      <c r="K76" s="119" t="str">
        <f t="shared" si="4"/>
        <v>CAT C</v>
      </c>
      <c r="L76" s="142"/>
      <c r="M76" s="142"/>
      <c r="N76" s="142"/>
      <c r="O76" s="142"/>
      <c r="P76" s="142"/>
      <c r="Q76" s="142"/>
      <c r="R76" s="142"/>
      <c r="S76" s="142"/>
      <c r="T76" s="158">
        <f t="shared" si="5"/>
        <v>0</v>
      </c>
      <c r="U76" s="55">
        <f t="shared" si="6"/>
        <v>0</v>
      </c>
      <c r="V76" s="55">
        <f t="shared" si="7"/>
        <v>0</v>
      </c>
      <c r="W76" s="55">
        <f t="shared" si="8"/>
        <v>0</v>
      </c>
      <c r="X76" s="55">
        <f t="shared" si="11"/>
        <v>0</v>
      </c>
      <c r="Y76" s="55">
        <f t="shared" si="10"/>
        <v>0</v>
      </c>
      <c r="Z76" s="157"/>
      <c r="AA76" s="140"/>
      <c r="AB76" s="140"/>
      <c r="AC76" s="71">
        <f t="shared" si="9"/>
        <v>0</v>
      </c>
      <c r="AD76" s="140"/>
      <c r="AE76" s="140"/>
      <c r="AF76" s="140"/>
      <c r="AG76" s="140"/>
      <c r="AH76" s="71">
        <f t="shared" si="2"/>
        <v>0</v>
      </c>
      <c r="AI76" s="140"/>
      <c r="AJ76" s="140"/>
      <c r="AK76" s="140"/>
      <c r="AL76" s="140"/>
      <c r="AM76" s="140"/>
      <c r="AN76" s="140"/>
      <c r="AO76" s="140"/>
      <c r="AP76" s="152">
        <f t="shared" si="3"/>
        <v>0</v>
      </c>
      <c r="AQ76" s="328"/>
      <c r="AR76" s="329"/>
      <c r="AS76" s="330"/>
      <c r="AT76" s="331"/>
      <c r="AU76" s="331"/>
      <c r="AV76" s="328"/>
      <c r="AW76" s="329"/>
      <c r="AX76" s="331"/>
      <c r="AY76" s="331"/>
      <c r="AZ76" s="331"/>
      <c r="BA76" s="331"/>
      <c r="BB76" s="320">
        <f>NL_01_data859[[#This Row],[Kolom9]]*NL_01_data859[[#This Row],[Kolom19]]</f>
        <v>0</v>
      </c>
      <c r="BC76" s="284">
        <f>NL_01_data859[[#This Row],[Kolom28]]*'Dropdown menu '!$AE$17+NL_01_data859[[#This Row],[Kolom33]]*'Dropdown menu '!$AF$17+NL_01_data859[[#This Row],[Kolom41]]*'Dropdown menu '!$AG$17</f>
        <v>0</v>
      </c>
      <c r="BD76" s="284">
        <f>NL_01_data859[[#This Row],[Kolom512]]*'Dropdown menu '!$AD$20</f>
        <v>0</v>
      </c>
      <c r="BE76" s="287">
        <f>NL_01_data859[[#This Row],[Kolom52]]+BC76+BD76</f>
        <v>0</v>
      </c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</row>
    <row r="77" spans="1:71">
      <c r="A77" s="78"/>
      <c r="B77" s="121">
        <v>21</v>
      </c>
      <c r="C77" s="143"/>
      <c r="D77" s="135" t="e">
        <f t="shared" si="0"/>
        <v>#N/A</v>
      </c>
      <c r="E77" s="134"/>
      <c r="F77" s="144"/>
      <c r="G77" s="145"/>
      <c r="H77" s="170"/>
      <c r="I77" s="159"/>
      <c r="J77" s="186">
        <f>IF(I77="Single",'Dropdown menu '!$AC$17,'Dropdown menu '!$AD$17)</f>
        <v>70</v>
      </c>
      <c r="K77" s="72" t="str">
        <f t="shared" si="4"/>
        <v>CAT C</v>
      </c>
      <c r="L77" s="136"/>
      <c r="M77" s="144"/>
      <c r="N77" s="144"/>
      <c r="O77" s="144"/>
      <c r="P77" s="144"/>
      <c r="Q77" s="144"/>
      <c r="R77" s="144"/>
      <c r="S77" s="144"/>
      <c r="T77" s="76">
        <f t="shared" si="5"/>
        <v>0</v>
      </c>
      <c r="U77" s="53">
        <f t="shared" si="6"/>
        <v>0</v>
      </c>
      <c r="V77" s="53">
        <f t="shared" si="7"/>
        <v>0</v>
      </c>
      <c r="W77" s="53">
        <f t="shared" si="8"/>
        <v>0</v>
      </c>
      <c r="X77" s="53">
        <f t="shared" si="11"/>
        <v>0</v>
      </c>
      <c r="Y77" s="53">
        <f t="shared" si="10"/>
        <v>0</v>
      </c>
      <c r="Z77" s="159"/>
      <c r="AA77" s="144"/>
      <c r="AB77" s="144"/>
      <c r="AC77" s="73">
        <f t="shared" si="9"/>
        <v>0</v>
      </c>
      <c r="AD77" s="144"/>
      <c r="AE77" s="144"/>
      <c r="AF77" s="144"/>
      <c r="AG77" s="144"/>
      <c r="AH77" s="73">
        <f t="shared" si="2"/>
        <v>0</v>
      </c>
      <c r="AI77" s="144"/>
      <c r="AJ77" s="144"/>
      <c r="AK77" s="144"/>
      <c r="AL77" s="144"/>
      <c r="AM77" s="144"/>
      <c r="AN77" s="144"/>
      <c r="AO77" s="144"/>
      <c r="AP77" s="234">
        <f t="shared" si="3"/>
        <v>0</v>
      </c>
      <c r="AQ77" s="324"/>
      <c r="AR77" s="325"/>
      <c r="AS77" s="326"/>
      <c r="AT77" s="327"/>
      <c r="AU77" s="327"/>
      <c r="AV77" s="324"/>
      <c r="AW77" s="325"/>
      <c r="AX77" s="327"/>
      <c r="AY77" s="327"/>
      <c r="AZ77" s="327"/>
      <c r="BA77" s="327"/>
      <c r="BB77" s="321">
        <f>NL_01_data859[[#This Row],[Kolom9]]*NL_01_data859[[#This Row],[Kolom19]]</f>
        <v>0</v>
      </c>
      <c r="BC77" s="283">
        <f>NL_01_data859[[#This Row],[Kolom28]]*'Dropdown menu '!$AE$17+NL_01_data859[[#This Row],[Kolom33]]*'Dropdown menu '!$AF$17+NL_01_data859[[#This Row],[Kolom41]]*'Dropdown menu '!$AG$17</f>
        <v>0</v>
      </c>
      <c r="BD77" s="283">
        <f>NL_01_data859[[#This Row],[Kolom512]]*'Dropdown menu '!$AD$20</f>
        <v>0</v>
      </c>
      <c r="BE77" s="288">
        <f>NL_01_data859[[#This Row],[Kolom52]]+BC77+BD77</f>
        <v>0</v>
      </c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</row>
    <row r="78" spans="1:71">
      <c r="A78" s="78"/>
      <c r="B78" s="122">
        <v>22</v>
      </c>
      <c r="C78" s="146"/>
      <c r="D78" s="138" t="e">
        <f t="shared" si="0"/>
        <v>#N/A</v>
      </c>
      <c r="E78" s="139"/>
      <c r="F78" s="140"/>
      <c r="G78" s="141"/>
      <c r="H78" s="169"/>
      <c r="I78" s="157"/>
      <c r="J78" s="187">
        <f>IF(I78="Single",'Dropdown menu '!$AC$17,'Dropdown menu '!$AD$17)</f>
        <v>70</v>
      </c>
      <c r="K78" s="119" t="str">
        <f t="shared" si="4"/>
        <v>CAT C</v>
      </c>
      <c r="L78" s="142"/>
      <c r="M78" s="142"/>
      <c r="N78" s="142"/>
      <c r="O78" s="142"/>
      <c r="P78" s="142"/>
      <c r="Q78" s="142"/>
      <c r="R78" s="142"/>
      <c r="S78" s="142"/>
      <c r="T78" s="158">
        <f t="shared" si="5"/>
        <v>0</v>
      </c>
      <c r="U78" s="55">
        <f t="shared" si="6"/>
        <v>0</v>
      </c>
      <c r="V78" s="55">
        <f t="shared" si="7"/>
        <v>0</v>
      </c>
      <c r="W78" s="55">
        <f t="shared" si="8"/>
        <v>0</v>
      </c>
      <c r="X78" s="55">
        <f t="shared" si="11"/>
        <v>0</v>
      </c>
      <c r="Y78" s="55">
        <f t="shared" si="10"/>
        <v>0</v>
      </c>
      <c r="Z78" s="157"/>
      <c r="AA78" s="140"/>
      <c r="AB78" s="140"/>
      <c r="AC78" s="71">
        <f t="shared" si="9"/>
        <v>0</v>
      </c>
      <c r="AD78" s="140"/>
      <c r="AE78" s="140"/>
      <c r="AF78" s="140"/>
      <c r="AG78" s="140"/>
      <c r="AH78" s="71">
        <f t="shared" si="2"/>
        <v>0</v>
      </c>
      <c r="AI78" s="140"/>
      <c r="AJ78" s="140"/>
      <c r="AK78" s="140"/>
      <c r="AL78" s="140"/>
      <c r="AM78" s="140"/>
      <c r="AN78" s="140"/>
      <c r="AO78" s="140"/>
      <c r="AP78" s="152">
        <f t="shared" si="3"/>
        <v>0</v>
      </c>
      <c r="AQ78" s="328"/>
      <c r="AR78" s="329"/>
      <c r="AS78" s="330"/>
      <c r="AT78" s="331"/>
      <c r="AU78" s="331"/>
      <c r="AV78" s="328"/>
      <c r="AW78" s="329"/>
      <c r="AX78" s="331"/>
      <c r="AY78" s="331"/>
      <c r="AZ78" s="331"/>
      <c r="BA78" s="331"/>
      <c r="BB78" s="320">
        <f>NL_01_data859[[#This Row],[Kolom9]]*NL_01_data859[[#This Row],[Kolom19]]</f>
        <v>0</v>
      </c>
      <c r="BC78" s="284">
        <f>NL_01_data859[[#This Row],[Kolom28]]*'Dropdown menu '!$AE$17+NL_01_data859[[#This Row],[Kolom33]]*'Dropdown menu '!$AF$17+NL_01_data859[[#This Row],[Kolom41]]*'Dropdown menu '!$AG$17</f>
        <v>0</v>
      </c>
      <c r="BD78" s="284">
        <f>NL_01_data859[[#This Row],[Kolom512]]*'Dropdown menu '!$AD$20</f>
        <v>0</v>
      </c>
      <c r="BE78" s="287">
        <f>NL_01_data859[[#This Row],[Kolom52]]+BC78+BD78</f>
        <v>0</v>
      </c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</row>
    <row r="79" spans="1:71">
      <c r="A79" s="78"/>
      <c r="B79" s="121">
        <v>23</v>
      </c>
      <c r="C79" s="143"/>
      <c r="D79" s="135" t="e">
        <f t="shared" si="0"/>
        <v>#N/A</v>
      </c>
      <c r="E79" s="134"/>
      <c r="F79" s="144"/>
      <c r="G79" s="145"/>
      <c r="H79" s="170"/>
      <c r="I79" s="159"/>
      <c r="J79" s="186">
        <f>IF(I79="Single",'Dropdown menu '!$AC$17,'Dropdown menu '!$AD$17)</f>
        <v>70</v>
      </c>
      <c r="K79" s="72" t="str">
        <f t="shared" si="4"/>
        <v>CAT C</v>
      </c>
      <c r="L79" s="136"/>
      <c r="M79" s="144"/>
      <c r="N79" s="144"/>
      <c r="O79" s="144"/>
      <c r="P79" s="144"/>
      <c r="Q79" s="144"/>
      <c r="R79" s="144"/>
      <c r="S79" s="144"/>
      <c r="T79" s="76">
        <f t="shared" si="5"/>
        <v>0</v>
      </c>
      <c r="U79" s="53">
        <f t="shared" si="6"/>
        <v>0</v>
      </c>
      <c r="V79" s="53">
        <f t="shared" si="7"/>
        <v>0</v>
      </c>
      <c r="W79" s="53">
        <f t="shared" si="8"/>
        <v>0</v>
      </c>
      <c r="X79" s="53">
        <f t="shared" si="11"/>
        <v>0</v>
      </c>
      <c r="Y79" s="53">
        <f t="shared" si="10"/>
        <v>0</v>
      </c>
      <c r="Z79" s="159"/>
      <c r="AA79" s="144"/>
      <c r="AB79" s="144"/>
      <c r="AC79" s="73">
        <f t="shared" si="9"/>
        <v>0</v>
      </c>
      <c r="AD79" s="144"/>
      <c r="AE79" s="144"/>
      <c r="AF79" s="144"/>
      <c r="AG79" s="144"/>
      <c r="AH79" s="73">
        <f t="shared" si="2"/>
        <v>0</v>
      </c>
      <c r="AI79" s="144"/>
      <c r="AJ79" s="144"/>
      <c r="AK79" s="144"/>
      <c r="AL79" s="144"/>
      <c r="AM79" s="144"/>
      <c r="AN79" s="144"/>
      <c r="AO79" s="144"/>
      <c r="AP79" s="234">
        <f t="shared" si="3"/>
        <v>0</v>
      </c>
      <c r="AQ79" s="324"/>
      <c r="AR79" s="325"/>
      <c r="AS79" s="326"/>
      <c r="AT79" s="327"/>
      <c r="AU79" s="327"/>
      <c r="AV79" s="324"/>
      <c r="AW79" s="325"/>
      <c r="AX79" s="327"/>
      <c r="AY79" s="327"/>
      <c r="AZ79" s="327"/>
      <c r="BA79" s="327"/>
      <c r="BB79" s="321">
        <f>NL_01_data859[[#This Row],[Kolom9]]*NL_01_data859[[#This Row],[Kolom19]]</f>
        <v>0</v>
      </c>
      <c r="BC79" s="283">
        <f>NL_01_data859[[#This Row],[Kolom28]]*'Dropdown menu '!$AE$17+NL_01_data859[[#This Row],[Kolom33]]*'Dropdown menu '!$AF$17+NL_01_data859[[#This Row],[Kolom41]]*'Dropdown menu '!$AG$17</f>
        <v>0</v>
      </c>
      <c r="BD79" s="283">
        <f>NL_01_data859[[#This Row],[Kolom512]]*'Dropdown menu '!$AD$20</f>
        <v>0</v>
      </c>
      <c r="BE79" s="288">
        <f>NL_01_data859[[#This Row],[Kolom52]]+BC79+BD79</f>
        <v>0</v>
      </c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</row>
    <row r="80" spans="1:71">
      <c r="A80" s="78"/>
      <c r="B80" s="118">
        <v>24</v>
      </c>
      <c r="C80" s="146"/>
      <c r="D80" s="138" t="e">
        <f t="shared" si="0"/>
        <v>#N/A</v>
      </c>
      <c r="E80" s="139"/>
      <c r="F80" s="140"/>
      <c r="G80" s="141"/>
      <c r="H80" s="169"/>
      <c r="I80" s="157"/>
      <c r="J80" s="187">
        <f>IF(I80="Single",'Dropdown menu '!$AC$17,'Dropdown menu '!$AD$17)</f>
        <v>70</v>
      </c>
      <c r="K80" s="119" t="str">
        <f t="shared" si="4"/>
        <v>CAT C</v>
      </c>
      <c r="L80" s="142"/>
      <c r="M80" s="142"/>
      <c r="N80" s="142"/>
      <c r="O80" s="142"/>
      <c r="P80" s="142"/>
      <c r="Q80" s="142"/>
      <c r="R80" s="142"/>
      <c r="S80" s="142"/>
      <c r="T80" s="158">
        <f t="shared" si="5"/>
        <v>0</v>
      </c>
      <c r="U80" s="55">
        <f t="shared" si="6"/>
        <v>0</v>
      </c>
      <c r="V80" s="55">
        <f t="shared" si="7"/>
        <v>0</v>
      </c>
      <c r="W80" s="55">
        <f t="shared" si="8"/>
        <v>0</v>
      </c>
      <c r="X80" s="55">
        <f t="shared" si="11"/>
        <v>0</v>
      </c>
      <c r="Y80" s="55">
        <f t="shared" si="10"/>
        <v>0</v>
      </c>
      <c r="Z80" s="157"/>
      <c r="AA80" s="140"/>
      <c r="AB80" s="140"/>
      <c r="AC80" s="71">
        <f t="shared" si="9"/>
        <v>0</v>
      </c>
      <c r="AD80" s="140"/>
      <c r="AE80" s="140"/>
      <c r="AF80" s="140"/>
      <c r="AG80" s="140"/>
      <c r="AH80" s="71">
        <f t="shared" si="2"/>
        <v>0</v>
      </c>
      <c r="AI80" s="140"/>
      <c r="AJ80" s="140"/>
      <c r="AK80" s="140"/>
      <c r="AL80" s="140"/>
      <c r="AM80" s="140"/>
      <c r="AN80" s="140"/>
      <c r="AO80" s="140"/>
      <c r="AP80" s="152">
        <f t="shared" si="3"/>
        <v>0</v>
      </c>
      <c r="AQ80" s="328"/>
      <c r="AR80" s="329"/>
      <c r="AS80" s="330"/>
      <c r="AT80" s="331"/>
      <c r="AU80" s="331"/>
      <c r="AV80" s="328"/>
      <c r="AW80" s="329"/>
      <c r="AX80" s="331"/>
      <c r="AY80" s="331"/>
      <c r="AZ80" s="331"/>
      <c r="BA80" s="331"/>
      <c r="BB80" s="320">
        <f>NL_01_data859[[#This Row],[Kolom9]]*NL_01_data859[[#This Row],[Kolom19]]</f>
        <v>0</v>
      </c>
      <c r="BC80" s="284">
        <f>NL_01_data859[[#This Row],[Kolom28]]*'Dropdown menu '!$AE$17+NL_01_data859[[#This Row],[Kolom33]]*'Dropdown menu '!$AF$17+NL_01_data859[[#This Row],[Kolom41]]*'Dropdown menu '!$AG$17</f>
        <v>0</v>
      </c>
      <c r="BD80" s="284">
        <f>NL_01_data859[[#This Row],[Kolom512]]*'Dropdown menu '!$AD$20</f>
        <v>0</v>
      </c>
      <c r="BE80" s="287">
        <f>NL_01_data859[[#This Row],[Kolom52]]+BC80+BD80</f>
        <v>0</v>
      </c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</row>
    <row r="81" spans="1:71">
      <c r="A81" s="78"/>
      <c r="B81" s="120">
        <v>25</v>
      </c>
      <c r="C81" s="143"/>
      <c r="D81" s="135" t="e">
        <f t="shared" si="0"/>
        <v>#N/A</v>
      </c>
      <c r="E81" s="134"/>
      <c r="F81" s="144"/>
      <c r="G81" s="145"/>
      <c r="H81" s="170"/>
      <c r="I81" s="159"/>
      <c r="J81" s="186">
        <f>IF(I81="Single",'Dropdown menu '!$AC$17,'Dropdown menu '!$AD$17)</f>
        <v>70</v>
      </c>
      <c r="K81" s="72" t="str">
        <f t="shared" si="4"/>
        <v>CAT C</v>
      </c>
      <c r="L81" s="136"/>
      <c r="M81" s="144"/>
      <c r="N81" s="144"/>
      <c r="O81" s="144"/>
      <c r="P81" s="144"/>
      <c r="Q81" s="144"/>
      <c r="R81" s="144"/>
      <c r="S81" s="144"/>
      <c r="T81" s="76">
        <f t="shared" si="5"/>
        <v>0</v>
      </c>
      <c r="U81" s="53">
        <f t="shared" si="6"/>
        <v>0</v>
      </c>
      <c r="V81" s="53">
        <f t="shared" si="7"/>
        <v>0</v>
      </c>
      <c r="W81" s="53">
        <f t="shared" si="8"/>
        <v>0</v>
      </c>
      <c r="X81" s="53">
        <f t="shared" si="11"/>
        <v>0</v>
      </c>
      <c r="Y81" s="53">
        <f t="shared" si="10"/>
        <v>0</v>
      </c>
      <c r="Z81" s="159"/>
      <c r="AA81" s="144"/>
      <c r="AB81" s="144"/>
      <c r="AC81" s="73">
        <f t="shared" si="9"/>
        <v>0</v>
      </c>
      <c r="AD81" s="144"/>
      <c r="AE81" s="144"/>
      <c r="AF81" s="144"/>
      <c r="AG81" s="144"/>
      <c r="AH81" s="73">
        <f t="shared" si="2"/>
        <v>0</v>
      </c>
      <c r="AI81" s="144"/>
      <c r="AJ81" s="144"/>
      <c r="AK81" s="144"/>
      <c r="AL81" s="144"/>
      <c r="AM81" s="144"/>
      <c r="AN81" s="144"/>
      <c r="AO81" s="144"/>
      <c r="AP81" s="234">
        <f t="shared" si="3"/>
        <v>0</v>
      </c>
      <c r="AQ81" s="324"/>
      <c r="AR81" s="325"/>
      <c r="AS81" s="326"/>
      <c r="AT81" s="327"/>
      <c r="AU81" s="327"/>
      <c r="AV81" s="324"/>
      <c r="AW81" s="325"/>
      <c r="AX81" s="327"/>
      <c r="AY81" s="327"/>
      <c r="AZ81" s="327"/>
      <c r="BA81" s="327"/>
      <c r="BB81" s="321">
        <f>NL_01_data859[[#This Row],[Kolom9]]*NL_01_data859[[#This Row],[Kolom19]]</f>
        <v>0</v>
      </c>
      <c r="BC81" s="283">
        <f>NL_01_data859[[#This Row],[Kolom28]]*'Dropdown menu '!$AE$17+NL_01_data859[[#This Row],[Kolom33]]*'Dropdown menu '!$AF$17+NL_01_data859[[#This Row],[Kolom41]]*'Dropdown menu '!$AG$17</f>
        <v>0</v>
      </c>
      <c r="BD81" s="283">
        <f>NL_01_data859[[#This Row],[Kolom512]]*'Dropdown menu '!$AD$20</f>
        <v>0</v>
      </c>
      <c r="BE81" s="288">
        <f>NL_01_data859[[#This Row],[Kolom52]]+BC81+BD81</f>
        <v>0</v>
      </c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</row>
    <row r="82" spans="1:71">
      <c r="A82" s="78"/>
      <c r="B82" s="118">
        <v>26</v>
      </c>
      <c r="C82" s="146"/>
      <c r="D82" s="138" t="e">
        <f t="shared" si="0"/>
        <v>#N/A</v>
      </c>
      <c r="E82" s="139"/>
      <c r="F82" s="140"/>
      <c r="G82" s="141"/>
      <c r="H82" s="169"/>
      <c r="I82" s="157"/>
      <c r="J82" s="187">
        <f>IF(I82="Single",'Dropdown menu '!$AC$17,'Dropdown menu '!$AD$17)</f>
        <v>70</v>
      </c>
      <c r="K82" s="119" t="str">
        <f t="shared" si="4"/>
        <v>CAT C</v>
      </c>
      <c r="L82" s="142"/>
      <c r="M82" s="142"/>
      <c r="N82" s="142"/>
      <c r="O82" s="142"/>
      <c r="P82" s="142"/>
      <c r="Q82" s="142"/>
      <c r="R82" s="142"/>
      <c r="S82" s="142"/>
      <c r="T82" s="158">
        <f t="shared" si="5"/>
        <v>0</v>
      </c>
      <c r="U82" s="55">
        <f t="shared" si="6"/>
        <v>0</v>
      </c>
      <c r="V82" s="55">
        <f t="shared" si="7"/>
        <v>0</v>
      </c>
      <c r="W82" s="55">
        <f t="shared" si="8"/>
        <v>0</v>
      </c>
      <c r="X82" s="55">
        <f t="shared" si="11"/>
        <v>0</v>
      </c>
      <c r="Y82" s="55">
        <f t="shared" si="10"/>
        <v>0</v>
      </c>
      <c r="Z82" s="157"/>
      <c r="AA82" s="140"/>
      <c r="AB82" s="140"/>
      <c r="AC82" s="71">
        <f t="shared" si="9"/>
        <v>0</v>
      </c>
      <c r="AD82" s="140"/>
      <c r="AE82" s="140"/>
      <c r="AF82" s="140"/>
      <c r="AG82" s="140"/>
      <c r="AH82" s="71">
        <f t="shared" si="2"/>
        <v>0</v>
      </c>
      <c r="AI82" s="140"/>
      <c r="AJ82" s="140"/>
      <c r="AK82" s="140"/>
      <c r="AL82" s="140"/>
      <c r="AM82" s="140"/>
      <c r="AN82" s="140"/>
      <c r="AO82" s="140"/>
      <c r="AP82" s="152">
        <f t="shared" si="3"/>
        <v>0</v>
      </c>
      <c r="AQ82" s="328"/>
      <c r="AR82" s="329"/>
      <c r="AS82" s="330"/>
      <c r="AT82" s="331"/>
      <c r="AU82" s="331"/>
      <c r="AV82" s="328"/>
      <c r="AW82" s="329"/>
      <c r="AX82" s="331"/>
      <c r="AY82" s="331"/>
      <c r="AZ82" s="331"/>
      <c r="BA82" s="331"/>
      <c r="BB82" s="320">
        <f>NL_01_data859[[#This Row],[Kolom9]]*NL_01_data859[[#This Row],[Kolom19]]</f>
        <v>0</v>
      </c>
      <c r="BC82" s="284">
        <f>NL_01_data859[[#This Row],[Kolom28]]*'Dropdown menu '!$AE$17+NL_01_data859[[#This Row],[Kolom33]]*'Dropdown menu '!$AF$17+NL_01_data859[[#This Row],[Kolom41]]*'Dropdown menu '!$AG$17</f>
        <v>0</v>
      </c>
      <c r="BD82" s="284">
        <f>NL_01_data859[[#This Row],[Kolom512]]*'Dropdown menu '!$AD$20</f>
        <v>0</v>
      </c>
      <c r="BE82" s="287">
        <f>NL_01_data859[[#This Row],[Kolom52]]+BC82+BD82</f>
        <v>0</v>
      </c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</row>
    <row r="83" spans="1:71">
      <c r="A83" s="78"/>
      <c r="B83" s="121">
        <v>27</v>
      </c>
      <c r="C83" s="143"/>
      <c r="D83" s="135" t="e">
        <f t="shared" si="0"/>
        <v>#N/A</v>
      </c>
      <c r="E83" s="134"/>
      <c r="F83" s="144"/>
      <c r="G83" s="145"/>
      <c r="H83" s="170"/>
      <c r="I83" s="159"/>
      <c r="J83" s="186">
        <f>IF(I83="Single",'Dropdown menu '!$AC$17,'Dropdown menu '!$AD$17)</f>
        <v>70</v>
      </c>
      <c r="K83" s="72" t="str">
        <f t="shared" si="4"/>
        <v>CAT C</v>
      </c>
      <c r="L83" s="136"/>
      <c r="M83" s="144"/>
      <c r="N83" s="144"/>
      <c r="O83" s="144"/>
      <c r="P83" s="144"/>
      <c r="Q83" s="144"/>
      <c r="R83" s="144"/>
      <c r="S83" s="144"/>
      <c r="T83" s="76">
        <f t="shared" si="5"/>
        <v>0</v>
      </c>
      <c r="U83" s="53">
        <f t="shared" si="6"/>
        <v>0</v>
      </c>
      <c r="V83" s="53">
        <f t="shared" si="7"/>
        <v>0</v>
      </c>
      <c r="W83" s="53">
        <f t="shared" si="8"/>
        <v>0</v>
      </c>
      <c r="X83" s="53">
        <f t="shared" si="11"/>
        <v>0</v>
      </c>
      <c r="Y83" s="53">
        <f t="shared" si="10"/>
        <v>0</v>
      </c>
      <c r="Z83" s="159"/>
      <c r="AA83" s="144"/>
      <c r="AB83" s="144"/>
      <c r="AC83" s="73">
        <f t="shared" si="9"/>
        <v>0</v>
      </c>
      <c r="AD83" s="144"/>
      <c r="AE83" s="144"/>
      <c r="AF83" s="144"/>
      <c r="AG83" s="144"/>
      <c r="AH83" s="73">
        <f t="shared" si="2"/>
        <v>0</v>
      </c>
      <c r="AI83" s="144"/>
      <c r="AJ83" s="144"/>
      <c r="AK83" s="144"/>
      <c r="AL83" s="144"/>
      <c r="AM83" s="144"/>
      <c r="AN83" s="144"/>
      <c r="AO83" s="144"/>
      <c r="AP83" s="234">
        <f t="shared" si="3"/>
        <v>0</v>
      </c>
      <c r="AQ83" s="324"/>
      <c r="AR83" s="325"/>
      <c r="AS83" s="326"/>
      <c r="AT83" s="327"/>
      <c r="AU83" s="327"/>
      <c r="AV83" s="324"/>
      <c r="AW83" s="325"/>
      <c r="AX83" s="327"/>
      <c r="AY83" s="327"/>
      <c r="AZ83" s="327"/>
      <c r="BA83" s="327"/>
      <c r="BB83" s="321">
        <f>NL_01_data859[[#This Row],[Kolom9]]*NL_01_data859[[#This Row],[Kolom19]]</f>
        <v>0</v>
      </c>
      <c r="BC83" s="283">
        <f>NL_01_data859[[#This Row],[Kolom28]]*'Dropdown menu '!$AE$17+NL_01_data859[[#This Row],[Kolom33]]*'Dropdown menu '!$AF$17+NL_01_data859[[#This Row],[Kolom41]]*'Dropdown menu '!$AG$17</f>
        <v>0</v>
      </c>
      <c r="BD83" s="283">
        <f>NL_01_data859[[#This Row],[Kolom512]]*'Dropdown menu '!$AD$20</f>
        <v>0</v>
      </c>
      <c r="BE83" s="288">
        <f>NL_01_data859[[#This Row],[Kolom52]]+BC83+BD83</f>
        <v>0</v>
      </c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</row>
    <row r="84" spans="1:71">
      <c r="A84" s="78"/>
      <c r="B84" s="122">
        <v>28</v>
      </c>
      <c r="C84" s="146"/>
      <c r="D84" s="138" t="e">
        <f t="shared" si="0"/>
        <v>#N/A</v>
      </c>
      <c r="E84" s="139"/>
      <c r="F84" s="140"/>
      <c r="G84" s="141"/>
      <c r="H84" s="169"/>
      <c r="I84" s="157"/>
      <c r="J84" s="187">
        <f>IF(I84="Single",'Dropdown menu '!$AC$17,'Dropdown menu '!$AD$17)</f>
        <v>70</v>
      </c>
      <c r="K84" s="119" t="str">
        <f t="shared" si="4"/>
        <v>CAT C</v>
      </c>
      <c r="L84" s="142"/>
      <c r="M84" s="142"/>
      <c r="N84" s="142"/>
      <c r="O84" s="142"/>
      <c r="P84" s="142"/>
      <c r="Q84" s="142"/>
      <c r="R84" s="142"/>
      <c r="S84" s="142"/>
      <c r="T84" s="158">
        <f t="shared" si="5"/>
        <v>0</v>
      </c>
      <c r="U84" s="55">
        <f t="shared" si="6"/>
        <v>0</v>
      </c>
      <c r="V84" s="55">
        <f t="shared" si="7"/>
        <v>0</v>
      </c>
      <c r="W84" s="55">
        <f t="shared" si="8"/>
        <v>0</v>
      </c>
      <c r="X84" s="55">
        <f t="shared" si="11"/>
        <v>0</v>
      </c>
      <c r="Y84" s="55">
        <f t="shared" si="10"/>
        <v>0</v>
      </c>
      <c r="Z84" s="157"/>
      <c r="AA84" s="140"/>
      <c r="AB84" s="140"/>
      <c r="AC84" s="71">
        <f t="shared" si="9"/>
        <v>0</v>
      </c>
      <c r="AD84" s="140"/>
      <c r="AE84" s="140"/>
      <c r="AF84" s="140"/>
      <c r="AG84" s="140"/>
      <c r="AH84" s="71">
        <f t="shared" si="2"/>
        <v>0</v>
      </c>
      <c r="AI84" s="140"/>
      <c r="AJ84" s="140"/>
      <c r="AK84" s="140"/>
      <c r="AL84" s="140"/>
      <c r="AM84" s="140"/>
      <c r="AN84" s="140"/>
      <c r="AO84" s="140"/>
      <c r="AP84" s="152">
        <f t="shared" si="3"/>
        <v>0</v>
      </c>
      <c r="AQ84" s="328"/>
      <c r="AR84" s="329"/>
      <c r="AS84" s="330"/>
      <c r="AT84" s="331"/>
      <c r="AU84" s="331"/>
      <c r="AV84" s="328"/>
      <c r="AW84" s="329"/>
      <c r="AX84" s="331"/>
      <c r="AY84" s="331"/>
      <c r="AZ84" s="331"/>
      <c r="BA84" s="331"/>
      <c r="BB84" s="320">
        <f>NL_01_data859[[#This Row],[Kolom9]]*NL_01_data859[[#This Row],[Kolom19]]</f>
        <v>0</v>
      </c>
      <c r="BC84" s="284">
        <f>NL_01_data859[[#This Row],[Kolom28]]*'Dropdown menu '!$AE$17+NL_01_data859[[#This Row],[Kolom33]]*'Dropdown menu '!$AF$17+NL_01_data859[[#This Row],[Kolom41]]*'Dropdown menu '!$AG$17</f>
        <v>0</v>
      </c>
      <c r="BD84" s="284">
        <f>NL_01_data859[[#This Row],[Kolom512]]*'Dropdown menu '!$AD$20</f>
        <v>0</v>
      </c>
      <c r="BE84" s="287">
        <f>NL_01_data859[[#This Row],[Kolom52]]+BC84+BD84</f>
        <v>0</v>
      </c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</row>
    <row r="85" spans="1:71">
      <c r="A85" s="78"/>
      <c r="B85" s="121">
        <v>29</v>
      </c>
      <c r="C85" s="143"/>
      <c r="D85" s="135" t="e">
        <f t="shared" si="0"/>
        <v>#N/A</v>
      </c>
      <c r="E85" s="134"/>
      <c r="F85" s="144"/>
      <c r="G85" s="145"/>
      <c r="H85" s="170"/>
      <c r="I85" s="159"/>
      <c r="J85" s="186">
        <f>IF(I85="Single",'Dropdown menu '!$AC$17,'Dropdown menu '!$AD$17)</f>
        <v>70</v>
      </c>
      <c r="K85" s="72" t="str">
        <f t="shared" si="4"/>
        <v>CAT C</v>
      </c>
      <c r="L85" s="136"/>
      <c r="M85" s="144"/>
      <c r="N85" s="144"/>
      <c r="O85" s="144"/>
      <c r="P85" s="144"/>
      <c r="Q85" s="144"/>
      <c r="R85" s="144"/>
      <c r="S85" s="144"/>
      <c r="T85" s="76">
        <f t="shared" si="5"/>
        <v>0</v>
      </c>
      <c r="U85" s="53">
        <f t="shared" si="6"/>
        <v>0</v>
      </c>
      <c r="V85" s="53">
        <f t="shared" si="7"/>
        <v>0</v>
      </c>
      <c r="W85" s="53">
        <f t="shared" si="8"/>
        <v>0</v>
      </c>
      <c r="X85" s="53">
        <f t="shared" si="11"/>
        <v>0</v>
      </c>
      <c r="Y85" s="53">
        <f t="shared" si="10"/>
        <v>0</v>
      </c>
      <c r="Z85" s="159"/>
      <c r="AA85" s="144"/>
      <c r="AB85" s="144"/>
      <c r="AC85" s="73">
        <f t="shared" ref="AC85:AC106" si="12">SUM(V85:AB85)</f>
        <v>0</v>
      </c>
      <c r="AD85" s="144"/>
      <c r="AE85" s="144"/>
      <c r="AF85" s="144"/>
      <c r="AG85" s="144"/>
      <c r="AH85" s="73">
        <f t="shared" ref="AH85:AH106" si="13">SUM(AD85:AG85)</f>
        <v>0</v>
      </c>
      <c r="AI85" s="144"/>
      <c r="AJ85" s="144"/>
      <c r="AK85" s="144"/>
      <c r="AL85" s="144"/>
      <c r="AM85" s="144"/>
      <c r="AN85" s="144"/>
      <c r="AO85" s="144"/>
      <c r="AP85" s="234">
        <f t="shared" ref="AP85:AP106" si="14">SUM(AI85:AO85)</f>
        <v>0</v>
      </c>
      <c r="AQ85" s="324"/>
      <c r="AR85" s="325"/>
      <c r="AS85" s="326"/>
      <c r="AT85" s="327"/>
      <c r="AU85" s="327"/>
      <c r="AV85" s="324"/>
      <c r="AW85" s="325"/>
      <c r="AX85" s="327"/>
      <c r="AY85" s="327"/>
      <c r="AZ85" s="327"/>
      <c r="BA85" s="327"/>
      <c r="BB85" s="321">
        <f>NL_01_data859[[#This Row],[Kolom9]]*NL_01_data859[[#This Row],[Kolom19]]</f>
        <v>0</v>
      </c>
      <c r="BC85" s="283">
        <f>NL_01_data859[[#This Row],[Kolom28]]*'Dropdown menu '!$AE$17+NL_01_data859[[#This Row],[Kolom33]]*'Dropdown menu '!$AF$17+NL_01_data859[[#This Row],[Kolom41]]*'Dropdown menu '!$AG$17</f>
        <v>0</v>
      </c>
      <c r="BD85" s="283">
        <f>NL_01_data859[[#This Row],[Kolom512]]*'Dropdown menu '!$AD$20</f>
        <v>0</v>
      </c>
      <c r="BE85" s="288">
        <f>NL_01_data859[[#This Row],[Kolom52]]+BC85+BD85</f>
        <v>0</v>
      </c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</row>
    <row r="86" spans="1:71">
      <c r="A86" s="78"/>
      <c r="B86" s="118">
        <v>30</v>
      </c>
      <c r="C86" s="146"/>
      <c r="D86" s="138" t="e">
        <f t="shared" si="0"/>
        <v>#N/A</v>
      </c>
      <c r="E86" s="139"/>
      <c r="F86" s="140"/>
      <c r="G86" s="141"/>
      <c r="H86" s="169"/>
      <c r="I86" s="157"/>
      <c r="J86" s="187">
        <f>IF(I86="Single",'Dropdown menu '!$AC$17,'Dropdown menu '!$AD$17)</f>
        <v>70</v>
      </c>
      <c r="K86" s="119" t="str">
        <f t="shared" si="4"/>
        <v>CAT C</v>
      </c>
      <c r="L86" s="142"/>
      <c r="M86" s="142"/>
      <c r="N86" s="142"/>
      <c r="O86" s="142"/>
      <c r="P86" s="142"/>
      <c r="Q86" s="142"/>
      <c r="R86" s="142"/>
      <c r="S86" s="142"/>
      <c r="T86" s="158">
        <f t="shared" si="5"/>
        <v>0</v>
      </c>
      <c r="U86" s="55">
        <f t="shared" si="6"/>
        <v>0</v>
      </c>
      <c r="V86" s="55">
        <f t="shared" si="7"/>
        <v>0</v>
      </c>
      <c r="W86" s="55">
        <f t="shared" si="8"/>
        <v>0</v>
      </c>
      <c r="X86" s="55">
        <f t="shared" si="11"/>
        <v>0</v>
      </c>
      <c r="Y86" s="55">
        <f t="shared" si="10"/>
        <v>0</v>
      </c>
      <c r="Z86" s="157"/>
      <c r="AA86" s="140"/>
      <c r="AB86" s="140"/>
      <c r="AC86" s="71">
        <f t="shared" si="12"/>
        <v>0</v>
      </c>
      <c r="AD86" s="140"/>
      <c r="AE86" s="140"/>
      <c r="AF86" s="140"/>
      <c r="AG86" s="140"/>
      <c r="AH86" s="71">
        <f t="shared" si="13"/>
        <v>0</v>
      </c>
      <c r="AI86" s="140"/>
      <c r="AJ86" s="140"/>
      <c r="AK86" s="140"/>
      <c r="AL86" s="140"/>
      <c r="AM86" s="140"/>
      <c r="AN86" s="140"/>
      <c r="AO86" s="140"/>
      <c r="AP86" s="152">
        <f t="shared" si="14"/>
        <v>0</v>
      </c>
      <c r="AQ86" s="328"/>
      <c r="AR86" s="329"/>
      <c r="AS86" s="330"/>
      <c r="AT86" s="331"/>
      <c r="AU86" s="331"/>
      <c r="AV86" s="328"/>
      <c r="AW86" s="329"/>
      <c r="AX86" s="331"/>
      <c r="AY86" s="331"/>
      <c r="AZ86" s="331"/>
      <c r="BA86" s="331"/>
      <c r="BB86" s="320">
        <f>NL_01_data859[[#This Row],[Kolom9]]*NL_01_data859[[#This Row],[Kolom19]]</f>
        <v>0</v>
      </c>
      <c r="BC86" s="284">
        <f>NL_01_data859[[#This Row],[Kolom28]]*'Dropdown menu '!$AE$17+NL_01_data859[[#This Row],[Kolom33]]*'Dropdown menu '!$AF$17+NL_01_data859[[#This Row],[Kolom41]]*'Dropdown menu '!$AG$17</f>
        <v>0</v>
      </c>
      <c r="BD86" s="284">
        <f>NL_01_data859[[#This Row],[Kolom512]]*'Dropdown menu '!$AD$20</f>
        <v>0</v>
      </c>
      <c r="BE86" s="287">
        <f>NL_01_data859[[#This Row],[Kolom52]]+BC86+BD86</f>
        <v>0</v>
      </c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</row>
    <row r="87" spans="1:71">
      <c r="A87" s="78"/>
      <c r="B87" s="120">
        <v>31</v>
      </c>
      <c r="C87" s="143"/>
      <c r="D87" s="135" t="e">
        <f t="shared" si="0"/>
        <v>#N/A</v>
      </c>
      <c r="E87" s="134"/>
      <c r="F87" s="144"/>
      <c r="G87" s="145"/>
      <c r="H87" s="170"/>
      <c r="I87" s="159"/>
      <c r="J87" s="186">
        <f>IF(I87="Single",'Dropdown menu '!$AC$17,'Dropdown menu '!$AD$17)</f>
        <v>70</v>
      </c>
      <c r="K87" s="72" t="str">
        <f t="shared" si="4"/>
        <v>CAT C</v>
      </c>
      <c r="L87" s="136"/>
      <c r="M87" s="144"/>
      <c r="N87" s="144"/>
      <c r="O87" s="144"/>
      <c r="P87" s="144"/>
      <c r="Q87" s="144"/>
      <c r="R87" s="144"/>
      <c r="S87" s="144"/>
      <c r="T87" s="76">
        <f t="shared" si="5"/>
        <v>0</v>
      </c>
      <c r="U87" s="53">
        <f t="shared" si="6"/>
        <v>0</v>
      </c>
      <c r="V87" s="53">
        <f t="shared" si="7"/>
        <v>0</v>
      </c>
      <c r="W87" s="53">
        <f t="shared" si="8"/>
        <v>0</v>
      </c>
      <c r="X87" s="53">
        <f t="shared" si="11"/>
        <v>0</v>
      </c>
      <c r="Y87" s="53">
        <f t="shared" si="10"/>
        <v>0</v>
      </c>
      <c r="Z87" s="159"/>
      <c r="AA87" s="144"/>
      <c r="AB87" s="144"/>
      <c r="AC87" s="73">
        <f t="shared" si="12"/>
        <v>0</v>
      </c>
      <c r="AD87" s="144"/>
      <c r="AE87" s="144"/>
      <c r="AF87" s="144"/>
      <c r="AG87" s="144"/>
      <c r="AH87" s="73">
        <f t="shared" si="13"/>
        <v>0</v>
      </c>
      <c r="AI87" s="144"/>
      <c r="AJ87" s="144"/>
      <c r="AK87" s="144"/>
      <c r="AL87" s="144"/>
      <c r="AM87" s="144"/>
      <c r="AN87" s="144"/>
      <c r="AO87" s="144"/>
      <c r="AP87" s="234">
        <f t="shared" si="14"/>
        <v>0</v>
      </c>
      <c r="AQ87" s="324"/>
      <c r="AR87" s="325"/>
      <c r="AS87" s="326"/>
      <c r="AT87" s="327"/>
      <c r="AU87" s="327"/>
      <c r="AV87" s="324"/>
      <c r="AW87" s="325"/>
      <c r="AX87" s="327"/>
      <c r="AY87" s="327"/>
      <c r="AZ87" s="327"/>
      <c r="BA87" s="327"/>
      <c r="BB87" s="321">
        <f>NL_01_data859[[#This Row],[Kolom9]]*NL_01_data859[[#This Row],[Kolom19]]</f>
        <v>0</v>
      </c>
      <c r="BC87" s="283">
        <f>NL_01_data859[[#This Row],[Kolom28]]*'Dropdown menu '!$AE$17+NL_01_data859[[#This Row],[Kolom33]]*'Dropdown menu '!$AF$17+NL_01_data859[[#This Row],[Kolom41]]*'Dropdown menu '!$AG$17</f>
        <v>0</v>
      </c>
      <c r="BD87" s="283">
        <f>NL_01_data859[[#This Row],[Kolom512]]*'Dropdown menu '!$AD$20</f>
        <v>0</v>
      </c>
      <c r="BE87" s="288">
        <f>NL_01_data859[[#This Row],[Kolom52]]+BC87+BD87</f>
        <v>0</v>
      </c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</row>
    <row r="88" spans="1:71">
      <c r="A88" s="78"/>
      <c r="B88" s="118">
        <v>32</v>
      </c>
      <c r="C88" s="146"/>
      <c r="D88" s="138" t="e">
        <f t="shared" si="0"/>
        <v>#N/A</v>
      </c>
      <c r="E88" s="139"/>
      <c r="F88" s="140"/>
      <c r="G88" s="141"/>
      <c r="H88" s="169"/>
      <c r="I88" s="157"/>
      <c r="J88" s="187">
        <f>IF(I88="Single",'Dropdown menu '!$AC$17,'Dropdown menu '!$AD$17)</f>
        <v>70</v>
      </c>
      <c r="K88" s="119" t="str">
        <f t="shared" si="4"/>
        <v>CAT C</v>
      </c>
      <c r="L88" s="142"/>
      <c r="M88" s="142"/>
      <c r="N88" s="142"/>
      <c r="O88" s="142"/>
      <c r="P88" s="142"/>
      <c r="Q88" s="142"/>
      <c r="R88" s="142"/>
      <c r="S88" s="142"/>
      <c r="T88" s="158">
        <f t="shared" si="5"/>
        <v>0</v>
      </c>
      <c r="U88" s="55">
        <f t="shared" si="6"/>
        <v>0</v>
      </c>
      <c r="V88" s="55">
        <f t="shared" si="7"/>
        <v>0</v>
      </c>
      <c r="W88" s="55">
        <f t="shared" si="8"/>
        <v>0</v>
      </c>
      <c r="X88" s="55">
        <f t="shared" si="11"/>
        <v>0</v>
      </c>
      <c r="Y88" s="55">
        <f t="shared" si="10"/>
        <v>0</v>
      </c>
      <c r="Z88" s="157"/>
      <c r="AA88" s="140"/>
      <c r="AB88" s="140"/>
      <c r="AC88" s="71">
        <f t="shared" si="12"/>
        <v>0</v>
      </c>
      <c r="AD88" s="140"/>
      <c r="AE88" s="140"/>
      <c r="AF88" s="140"/>
      <c r="AG88" s="140"/>
      <c r="AH88" s="71">
        <f t="shared" si="13"/>
        <v>0</v>
      </c>
      <c r="AI88" s="140"/>
      <c r="AJ88" s="140"/>
      <c r="AK88" s="140"/>
      <c r="AL88" s="140"/>
      <c r="AM88" s="140"/>
      <c r="AN88" s="140"/>
      <c r="AO88" s="140"/>
      <c r="AP88" s="152">
        <f t="shared" si="14"/>
        <v>0</v>
      </c>
      <c r="AQ88" s="328"/>
      <c r="AR88" s="329"/>
      <c r="AS88" s="330"/>
      <c r="AT88" s="331"/>
      <c r="AU88" s="331"/>
      <c r="AV88" s="328"/>
      <c r="AW88" s="329"/>
      <c r="AX88" s="331"/>
      <c r="AY88" s="331"/>
      <c r="AZ88" s="331"/>
      <c r="BA88" s="331"/>
      <c r="BB88" s="320">
        <f>NL_01_data859[[#This Row],[Kolom9]]*NL_01_data859[[#This Row],[Kolom19]]</f>
        <v>0</v>
      </c>
      <c r="BC88" s="284">
        <f>NL_01_data859[[#This Row],[Kolom28]]*'Dropdown menu '!$AE$17+NL_01_data859[[#This Row],[Kolom33]]*'Dropdown menu '!$AF$17+NL_01_data859[[#This Row],[Kolom41]]*'Dropdown menu '!$AG$17</f>
        <v>0</v>
      </c>
      <c r="BD88" s="284">
        <f>NL_01_data859[[#This Row],[Kolom512]]*'Dropdown menu '!$AD$20</f>
        <v>0</v>
      </c>
      <c r="BE88" s="287">
        <f>NL_01_data859[[#This Row],[Kolom52]]+BC88+BD88</f>
        <v>0</v>
      </c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</row>
    <row r="89" spans="1:71">
      <c r="A89" s="78"/>
      <c r="B89" s="121">
        <v>33</v>
      </c>
      <c r="C89" s="143"/>
      <c r="D89" s="135" t="e">
        <f t="shared" si="0"/>
        <v>#N/A</v>
      </c>
      <c r="E89" s="134"/>
      <c r="F89" s="144"/>
      <c r="G89" s="145"/>
      <c r="H89" s="170"/>
      <c r="I89" s="159"/>
      <c r="J89" s="186">
        <f>IF(I89="Single",'Dropdown menu '!$AC$17,'Dropdown menu '!$AD$17)</f>
        <v>70</v>
      </c>
      <c r="K89" s="72" t="str">
        <f t="shared" si="4"/>
        <v>CAT C</v>
      </c>
      <c r="L89" s="136"/>
      <c r="M89" s="144"/>
      <c r="N89" s="144"/>
      <c r="O89" s="144"/>
      <c r="P89" s="144"/>
      <c r="Q89" s="144"/>
      <c r="R89" s="144"/>
      <c r="S89" s="144"/>
      <c r="T89" s="76">
        <f t="shared" si="5"/>
        <v>0</v>
      </c>
      <c r="U89" s="53">
        <f t="shared" si="6"/>
        <v>0</v>
      </c>
      <c r="V89" s="53">
        <f t="shared" si="7"/>
        <v>0</v>
      </c>
      <c r="W89" s="53">
        <f t="shared" si="8"/>
        <v>0</v>
      </c>
      <c r="X89" s="53">
        <f t="shared" si="11"/>
        <v>0</v>
      </c>
      <c r="Y89" s="53">
        <f t="shared" si="10"/>
        <v>0</v>
      </c>
      <c r="Z89" s="159"/>
      <c r="AA89" s="144"/>
      <c r="AB89" s="144"/>
      <c r="AC89" s="73">
        <f t="shared" si="12"/>
        <v>0</v>
      </c>
      <c r="AD89" s="144"/>
      <c r="AE89" s="144"/>
      <c r="AF89" s="144"/>
      <c r="AG89" s="144"/>
      <c r="AH89" s="73">
        <f t="shared" si="13"/>
        <v>0</v>
      </c>
      <c r="AI89" s="144"/>
      <c r="AJ89" s="144"/>
      <c r="AK89" s="144"/>
      <c r="AL89" s="144"/>
      <c r="AM89" s="144"/>
      <c r="AN89" s="144"/>
      <c r="AO89" s="144"/>
      <c r="AP89" s="234">
        <f t="shared" si="14"/>
        <v>0</v>
      </c>
      <c r="AQ89" s="324"/>
      <c r="AR89" s="325"/>
      <c r="AS89" s="326"/>
      <c r="AT89" s="327"/>
      <c r="AU89" s="327"/>
      <c r="AV89" s="324"/>
      <c r="AW89" s="325"/>
      <c r="AX89" s="327"/>
      <c r="AY89" s="327"/>
      <c r="AZ89" s="327"/>
      <c r="BA89" s="327"/>
      <c r="BB89" s="321">
        <f>NL_01_data859[[#This Row],[Kolom9]]*NL_01_data859[[#This Row],[Kolom19]]</f>
        <v>0</v>
      </c>
      <c r="BC89" s="283">
        <f>NL_01_data859[[#This Row],[Kolom28]]*'Dropdown menu '!$AE$17+NL_01_data859[[#This Row],[Kolom33]]*'Dropdown menu '!$AF$17+NL_01_data859[[#This Row],[Kolom41]]*'Dropdown menu '!$AG$17</f>
        <v>0</v>
      </c>
      <c r="BD89" s="283">
        <f>NL_01_data859[[#This Row],[Kolom512]]*'Dropdown menu '!$AD$20</f>
        <v>0</v>
      </c>
      <c r="BE89" s="288">
        <f>NL_01_data859[[#This Row],[Kolom52]]+BC89+BD89</f>
        <v>0</v>
      </c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</row>
    <row r="90" spans="1:71">
      <c r="A90" s="78"/>
      <c r="B90" s="122">
        <v>34</v>
      </c>
      <c r="C90" s="146"/>
      <c r="D90" s="138" t="e">
        <f t="shared" si="0"/>
        <v>#N/A</v>
      </c>
      <c r="E90" s="139"/>
      <c r="F90" s="140"/>
      <c r="G90" s="141"/>
      <c r="H90" s="169"/>
      <c r="I90" s="157"/>
      <c r="J90" s="187">
        <f>IF(I90="Single",'Dropdown menu '!$AC$17,'Dropdown menu '!$AD$17)</f>
        <v>70</v>
      </c>
      <c r="K90" s="119" t="str">
        <f t="shared" si="4"/>
        <v>CAT C</v>
      </c>
      <c r="L90" s="142"/>
      <c r="M90" s="142"/>
      <c r="N90" s="142"/>
      <c r="O90" s="142"/>
      <c r="P90" s="142"/>
      <c r="Q90" s="142"/>
      <c r="R90" s="142"/>
      <c r="S90" s="142"/>
      <c r="T90" s="158">
        <f t="shared" si="5"/>
        <v>0</v>
      </c>
      <c r="U90" s="55">
        <f t="shared" si="6"/>
        <v>0</v>
      </c>
      <c r="V90" s="55">
        <f t="shared" si="7"/>
        <v>0</v>
      </c>
      <c r="W90" s="55">
        <f t="shared" si="8"/>
        <v>0</v>
      </c>
      <c r="X90" s="55">
        <f t="shared" si="11"/>
        <v>0</v>
      </c>
      <c r="Y90" s="55">
        <f t="shared" si="10"/>
        <v>0</v>
      </c>
      <c r="Z90" s="157"/>
      <c r="AA90" s="140"/>
      <c r="AB90" s="140"/>
      <c r="AC90" s="71">
        <f t="shared" si="12"/>
        <v>0</v>
      </c>
      <c r="AD90" s="140"/>
      <c r="AE90" s="140"/>
      <c r="AF90" s="140"/>
      <c r="AG90" s="140"/>
      <c r="AH90" s="71">
        <f t="shared" si="13"/>
        <v>0</v>
      </c>
      <c r="AI90" s="140"/>
      <c r="AJ90" s="140"/>
      <c r="AK90" s="140"/>
      <c r="AL90" s="140"/>
      <c r="AM90" s="140"/>
      <c r="AN90" s="140"/>
      <c r="AO90" s="140"/>
      <c r="AP90" s="152">
        <f t="shared" si="14"/>
        <v>0</v>
      </c>
      <c r="AQ90" s="328"/>
      <c r="AR90" s="329"/>
      <c r="AS90" s="330"/>
      <c r="AT90" s="331"/>
      <c r="AU90" s="331"/>
      <c r="AV90" s="328"/>
      <c r="AW90" s="329"/>
      <c r="AX90" s="331"/>
      <c r="AY90" s="331"/>
      <c r="AZ90" s="331"/>
      <c r="BA90" s="331"/>
      <c r="BB90" s="320">
        <f>NL_01_data859[[#This Row],[Kolom9]]*NL_01_data859[[#This Row],[Kolom19]]</f>
        <v>0</v>
      </c>
      <c r="BC90" s="284">
        <f>NL_01_data859[[#This Row],[Kolom28]]*'Dropdown menu '!$AE$17+NL_01_data859[[#This Row],[Kolom33]]*'Dropdown menu '!$AF$17+NL_01_data859[[#This Row],[Kolom41]]*'Dropdown menu '!$AG$17</f>
        <v>0</v>
      </c>
      <c r="BD90" s="284">
        <f>NL_01_data859[[#This Row],[Kolom512]]*'Dropdown menu '!$AD$20</f>
        <v>0</v>
      </c>
      <c r="BE90" s="287">
        <f>NL_01_data859[[#This Row],[Kolom52]]+BC90+BD90</f>
        <v>0</v>
      </c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</row>
    <row r="91" spans="1:71">
      <c r="A91" s="78"/>
      <c r="B91" s="121">
        <v>35</v>
      </c>
      <c r="C91" s="143"/>
      <c r="D91" s="135" t="e">
        <f t="shared" si="0"/>
        <v>#N/A</v>
      </c>
      <c r="E91" s="134"/>
      <c r="F91" s="144"/>
      <c r="G91" s="145"/>
      <c r="H91" s="170"/>
      <c r="I91" s="159"/>
      <c r="J91" s="186">
        <f>IF(I91="Single",'Dropdown menu '!$AC$17,'Dropdown menu '!$AD$17)</f>
        <v>70</v>
      </c>
      <c r="K91" s="72" t="str">
        <f t="shared" si="4"/>
        <v>CAT C</v>
      </c>
      <c r="L91" s="136"/>
      <c r="M91" s="144"/>
      <c r="N91" s="144"/>
      <c r="O91" s="144"/>
      <c r="P91" s="144"/>
      <c r="Q91" s="144"/>
      <c r="R91" s="144"/>
      <c r="S91" s="144"/>
      <c r="T91" s="76">
        <f t="shared" si="5"/>
        <v>0</v>
      </c>
      <c r="U91" s="53">
        <f t="shared" si="6"/>
        <v>0</v>
      </c>
      <c r="V91" s="53">
        <f t="shared" si="7"/>
        <v>0</v>
      </c>
      <c r="W91" s="53">
        <f t="shared" si="8"/>
        <v>0</v>
      </c>
      <c r="X91" s="53">
        <f t="shared" si="11"/>
        <v>0</v>
      </c>
      <c r="Y91" s="53">
        <f t="shared" si="10"/>
        <v>0</v>
      </c>
      <c r="Z91" s="159"/>
      <c r="AA91" s="144"/>
      <c r="AB91" s="144"/>
      <c r="AC91" s="73">
        <f t="shared" si="12"/>
        <v>0</v>
      </c>
      <c r="AD91" s="144"/>
      <c r="AE91" s="144"/>
      <c r="AF91" s="144"/>
      <c r="AG91" s="144"/>
      <c r="AH91" s="73">
        <f t="shared" si="13"/>
        <v>0</v>
      </c>
      <c r="AI91" s="144"/>
      <c r="AJ91" s="144"/>
      <c r="AK91" s="144"/>
      <c r="AL91" s="144"/>
      <c r="AM91" s="144"/>
      <c r="AN91" s="144"/>
      <c r="AO91" s="144"/>
      <c r="AP91" s="234">
        <f t="shared" si="14"/>
        <v>0</v>
      </c>
      <c r="AQ91" s="324"/>
      <c r="AR91" s="325"/>
      <c r="AS91" s="326"/>
      <c r="AT91" s="327"/>
      <c r="AU91" s="327"/>
      <c r="AV91" s="324"/>
      <c r="AW91" s="325"/>
      <c r="AX91" s="327"/>
      <c r="AY91" s="327"/>
      <c r="AZ91" s="327"/>
      <c r="BA91" s="327"/>
      <c r="BB91" s="321">
        <f>NL_01_data859[[#This Row],[Kolom9]]*NL_01_data859[[#This Row],[Kolom19]]</f>
        <v>0</v>
      </c>
      <c r="BC91" s="283">
        <f>NL_01_data859[[#This Row],[Kolom28]]*'Dropdown menu '!$AE$17+NL_01_data859[[#This Row],[Kolom33]]*'Dropdown menu '!$AF$17+NL_01_data859[[#This Row],[Kolom41]]*'Dropdown menu '!$AG$17</f>
        <v>0</v>
      </c>
      <c r="BD91" s="283">
        <f>NL_01_data859[[#This Row],[Kolom512]]*'Dropdown menu '!$AD$20</f>
        <v>0</v>
      </c>
      <c r="BE91" s="288">
        <f>NL_01_data859[[#This Row],[Kolom52]]+BC91+BD91</f>
        <v>0</v>
      </c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</row>
    <row r="92" spans="1:71">
      <c r="A92" s="78"/>
      <c r="B92" s="118">
        <v>36</v>
      </c>
      <c r="C92" s="146"/>
      <c r="D92" s="138" t="e">
        <f t="shared" si="0"/>
        <v>#N/A</v>
      </c>
      <c r="E92" s="139"/>
      <c r="F92" s="140"/>
      <c r="G92" s="141"/>
      <c r="H92" s="169"/>
      <c r="I92" s="157"/>
      <c r="J92" s="187">
        <f>IF(I92="Single",'Dropdown menu '!$AC$17,'Dropdown menu '!$AD$17)</f>
        <v>70</v>
      </c>
      <c r="K92" s="119" t="str">
        <f t="shared" si="4"/>
        <v>CAT C</v>
      </c>
      <c r="L92" s="142"/>
      <c r="M92" s="142"/>
      <c r="N92" s="142"/>
      <c r="O92" s="142"/>
      <c r="P92" s="142"/>
      <c r="Q92" s="142"/>
      <c r="R92" s="142"/>
      <c r="S92" s="142"/>
      <c r="T92" s="158">
        <f t="shared" si="5"/>
        <v>0</v>
      </c>
      <c r="U92" s="55">
        <f t="shared" si="6"/>
        <v>0</v>
      </c>
      <c r="V92" s="55">
        <f t="shared" si="7"/>
        <v>0</v>
      </c>
      <c r="W92" s="55">
        <f t="shared" si="8"/>
        <v>0</v>
      </c>
      <c r="X92" s="55">
        <f t="shared" si="11"/>
        <v>0</v>
      </c>
      <c r="Y92" s="55">
        <f t="shared" si="10"/>
        <v>0</v>
      </c>
      <c r="Z92" s="157"/>
      <c r="AA92" s="140"/>
      <c r="AB92" s="140"/>
      <c r="AC92" s="71">
        <f t="shared" si="12"/>
        <v>0</v>
      </c>
      <c r="AD92" s="140"/>
      <c r="AE92" s="140"/>
      <c r="AF92" s="140"/>
      <c r="AG92" s="140"/>
      <c r="AH92" s="71">
        <f t="shared" si="13"/>
        <v>0</v>
      </c>
      <c r="AI92" s="140"/>
      <c r="AJ92" s="140"/>
      <c r="AK92" s="140"/>
      <c r="AL92" s="140"/>
      <c r="AM92" s="140"/>
      <c r="AN92" s="140"/>
      <c r="AO92" s="140"/>
      <c r="AP92" s="152">
        <f t="shared" si="14"/>
        <v>0</v>
      </c>
      <c r="AQ92" s="328"/>
      <c r="AR92" s="329"/>
      <c r="AS92" s="330"/>
      <c r="AT92" s="331"/>
      <c r="AU92" s="331"/>
      <c r="AV92" s="328"/>
      <c r="AW92" s="329"/>
      <c r="AX92" s="331"/>
      <c r="AY92" s="331"/>
      <c r="AZ92" s="331"/>
      <c r="BA92" s="331"/>
      <c r="BB92" s="320">
        <f>NL_01_data859[[#This Row],[Kolom9]]*NL_01_data859[[#This Row],[Kolom19]]</f>
        <v>0</v>
      </c>
      <c r="BC92" s="284">
        <f>NL_01_data859[[#This Row],[Kolom28]]*'Dropdown menu '!$AE$17+NL_01_data859[[#This Row],[Kolom33]]*'Dropdown menu '!$AF$17+NL_01_data859[[#This Row],[Kolom41]]*'Dropdown menu '!$AG$17</f>
        <v>0</v>
      </c>
      <c r="BD92" s="284">
        <f>NL_01_data859[[#This Row],[Kolom512]]*'Dropdown menu '!$AD$20</f>
        <v>0</v>
      </c>
      <c r="BE92" s="287">
        <f>NL_01_data859[[#This Row],[Kolom52]]+BC92+BD92</f>
        <v>0</v>
      </c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</row>
    <row r="93" spans="1:71">
      <c r="A93" s="78"/>
      <c r="B93" s="120">
        <v>37</v>
      </c>
      <c r="C93" s="143"/>
      <c r="D93" s="135" t="e">
        <f t="shared" si="0"/>
        <v>#N/A</v>
      </c>
      <c r="E93" s="134"/>
      <c r="F93" s="144"/>
      <c r="G93" s="145"/>
      <c r="H93" s="170"/>
      <c r="I93" s="159"/>
      <c r="J93" s="186">
        <f>IF(I93="Single",'Dropdown menu '!$AC$17,'Dropdown menu '!$AD$17)</f>
        <v>70</v>
      </c>
      <c r="K93" s="72" t="str">
        <f t="shared" si="4"/>
        <v>CAT C</v>
      </c>
      <c r="L93" s="136"/>
      <c r="M93" s="144"/>
      <c r="N93" s="144"/>
      <c r="O93" s="144"/>
      <c r="P93" s="144"/>
      <c r="Q93" s="144"/>
      <c r="R93" s="144"/>
      <c r="S93" s="144"/>
      <c r="T93" s="76">
        <f t="shared" si="5"/>
        <v>0</v>
      </c>
      <c r="U93" s="53">
        <f t="shared" si="6"/>
        <v>0</v>
      </c>
      <c r="V93" s="53">
        <f t="shared" si="7"/>
        <v>0</v>
      </c>
      <c r="W93" s="53">
        <f t="shared" si="8"/>
        <v>0</v>
      </c>
      <c r="X93" s="53">
        <f t="shared" si="11"/>
        <v>0</v>
      </c>
      <c r="Y93" s="53">
        <f>$T$30</f>
        <v>0</v>
      </c>
      <c r="Z93" s="159"/>
      <c r="AA93" s="144"/>
      <c r="AB93" s="144"/>
      <c r="AC93" s="73">
        <f t="shared" si="12"/>
        <v>0</v>
      </c>
      <c r="AD93" s="144"/>
      <c r="AE93" s="144"/>
      <c r="AF93" s="144"/>
      <c r="AG93" s="144"/>
      <c r="AH93" s="73">
        <f t="shared" si="13"/>
        <v>0</v>
      </c>
      <c r="AI93" s="144"/>
      <c r="AJ93" s="144"/>
      <c r="AK93" s="144"/>
      <c r="AL93" s="144"/>
      <c r="AM93" s="144"/>
      <c r="AN93" s="144"/>
      <c r="AO93" s="144"/>
      <c r="AP93" s="234">
        <f t="shared" si="14"/>
        <v>0</v>
      </c>
      <c r="AQ93" s="324"/>
      <c r="AR93" s="325"/>
      <c r="AS93" s="326"/>
      <c r="AT93" s="327"/>
      <c r="AU93" s="327"/>
      <c r="AV93" s="324"/>
      <c r="AW93" s="325"/>
      <c r="AX93" s="327"/>
      <c r="AY93" s="327"/>
      <c r="AZ93" s="327"/>
      <c r="BA93" s="327"/>
      <c r="BB93" s="321">
        <f>NL_01_data859[[#This Row],[Kolom9]]*NL_01_data859[[#This Row],[Kolom19]]</f>
        <v>0</v>
      </c>
      <c r="BC93" s="283">
        <f>NL_01_data859[[#This Row],[Kolom28]]*'Dropdown menu '!$AE$17+NL_01_data859[[#This Row],[Kolom33]]*'Dropdown menu '!$AF$17+NL_01_data859[[#This Row],[Kolom41]]*'Dropdown menu '!$AG$17</f>
        <v>0</v>
      </c>
      <c r="BD93" s="283">
        <f>NL_01_data859[[#This Row],[Kolom512]]*'Dropdown menu '!$AD$20</f>
        <v>0</v>
      </c>
      <c r="BE93" s="288">
        <f>NL_01_data859[[#This Row],[Kolom52]]+BC93+BD93</f>
        <v>0</v>
      </c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</row>
    <row r="94" spans="1:71">
      <c r="A94" s="78"/>
      <c r="B94" s="118">
        <v>38</v>
      </c>
      <c r="C94" s="146"/>
      <c r="D94" s="138" t="e">
        <f t="shared" si="0"/>
        <v>#N/A</v>
      </c>
      <c r="E94" s="139"/>
      <c r="F94" s="140"/>
      <c r="G94" s="141"/>
      <c r="H94" s="169"/>
      <c r="I94" s="157"/>
      <c r="J94" s="187">
        <f>IF(I94="Single",'Dropdown menu '!$AC$17,'Dropdown menu '!$AD$17)</f>
        <v>70</v>
      </c>
      <c r="K94" s="119" t="str">
        <f t="shared" si="4"/>
        <v>CAT C</v>
      </c>
      <c r="L94" s="142"/>
      <c r="M94" s="142"/>
      <c r="N94" s="142"/>
      <c r="O94" s="142"/>
      <c r="P94" s="142"/>
      <c r="Q94" s="142"/>
      <c r="R94" s="142"/>
      <c r="S94" s="142"/>
      <c r="T94" s="165">
        <f t="shared" si="5"/>
        <v>0</v>
      </c>
      <c r="U94" s="55">
        <f t="shared" si="6"/>
        <v>0</v>
      </c>
      <c r="V94" s="55">
        <f t="shared" si="7"/>
        <v>0</v>
      </c>
      <c r="W94" s="55">
        <f t="shared" si="8"/>
        <v>0</v>
      </c>
      <c r="X94" s="55">
        <f t="shared" si="11"/>
        <v>0</v>
      </c>
      <c r="Y94" s="55">
        <f t="shared" si="10"/>
        <v>0</v>
      </c>
      <c r="Z94" s="157"/>
      <c r="AA94" s="140"/>
      <c r="AB94" s="140"/>
      <c r="AC94" s="71">
        <f t="shared" si="12"/>
        <v>0</v>
      </c>
      <c r="AD94" s="140"/>
      <c r="AE94" s="140"/>
      <c r="AF94" s="140"/>
      <c r="AG94" s="140"/>
      <c r="AH94" s="71">
        <f t="shared" si="13"/>
        <v>0</v>
      </c>
      <c r="AI94" s="140"/>
      <c r="AJ94" s="140"/>
      <c r="AK94" s="140"/>
      <c r="AL94" s="140"/>
      <c r="AM94" s="140"/>
      <c r="AN94" s="140"/>
      <c r="AO94" s="140"/>
      <c r="AP94" s="152">
        <f t="shared" si="14"/>
        <v>0</v>
      </c>
      <c r="AQ94" s="328"/>
      <c r="AR94" s="329"/>
      <c r="AS94" s="330"/>
      <c r="AT94" s="331"/>
      <c r="AU94" s="331"/>
      <c r="AV94" s="328"/>
      <c r="AW94" s="329"/>
      <c r="AX94" s="331"/>
      <c r="AY94" s="331"/>
      <c r="AZ94" s="331"/>
      <c r="BA94" s="331"/>
      <c r="BB94" s="320">
        <f>NL_01_data859[[#This Row],[Kolom9]]*NL_01_data859[[#This Row],[Kolom19]]</f>
        <v>0</v>
      </c>
      <c r="BC94" s="284">
        <f>NL_01_data859[[#This Row],[Kolom28]]*'Dropdown menu '!$AE$17+NL_01_data859[[#This Row],[Kolom33]]*'Dropdown menu '!$AF$17+NL_01_data859[[#This Row],[Kolom41]]*'Dropdown menu '!$AG$17</f>
        <v>0</v>
      </c>
      <c r="BD94" s="284">
        <f>NL_01_data859[[#This Row],[Kolom512]]*'Dropdown menu '!$AD$20</f>
        <v>0</v>
      </c>
      <c r="BE94" s="287">
        <f>NL_01_data859[[#This Row],[Kolom52]]+BC94+BD94</f>
        <v>0</v>
      </c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</row>
    <row r="95" spans="1:71">
      <c r="A95" s="78"/>
      <c r="B95" s="121">
        <v>39</v>
      </c>
      <c r="C95" s="143"/>
      <c r="D95" s="135" t="e">
        <f t="shared" si="0"/>
        <v>#N/A</v>
      </c>
      <c r="E95" s="147"/>
      <c r="F95" s="148"/>
      <c r="G95" s="149"/>
      <c r="H95" s="171"/>
      <c r="I95" s="166"/>
      <c r="J95" s="188">
        <f>IF(I95="Single",'Dropdown menu '!$AC$17,'Dropdown menu '!$AD$17)</f>
        <v>70</v>
      </c>
      <c r="K95" s="72" t="str">
        <f t="shared" si="4"/>
        <v>CAT C</v>
      </c>
      <c r="L95" s="136"/>
      <c r="M95" s="144"/>
      <c r="N95" s="144"/>
      <c r="O95" s="144"/>
      <c r="P95" s="144"/>
      <c r="Q95" s="144"/>
      <c r="R95" s="144"/>
      <c r="S95" s="133"/>
      <c r="T95" s="167">
        <f t="shared" si="5"/>
        <v>0</v>
      </c>
      <c r="U95" s="53">
        <f t="shared" si="6"/>
        <v>0</v>
      </c>
      <c r="V95" s="53">
        <f t="shared" si="7"/>
        <v>0</v>
      </c>
      <c r="W95" s="53">
        <f t="shared" si="8"/>
        <v>0</v>
      </c>
      <c r="X95" s="53">
        <f t="shared" si="11"/>
        <v>0</v>
      </c>
      <c r="Y95" s="53">
        <f t="shared" si="10"/>
        <v>0</v>
      </c>
      <c r="Z95" s="159"/>
      <c r="AA95" s="144"/>
      <c r="AB95" s="144"/>
      <c r="AC95" s="73">
        <f t="shared" si="12"/>
        <v>0</v>
      </c>
      <c r="AD95" s="144"/>
      <c r="AE95" s="144"/>
      <c r="AF95" s="144"/>
      <c r="AG95" s="144"/>
      <c r="AH95" s="73">
        <f t="shared" si="13"/>
        <v>0</v>
      </c>
      <c r="AI95" s="144"/>
      <c r="AJ95" s="144"/>
      <c r="AK95" s="144"/>
      <c r="AL95" s="144"/>
      <c r="AM95" s="144"/>
      <c r="AN95" s="144"/>
      <c r="AO95" s="144"/>
      <c r="AP95" s="234">
        <f t="shared" si="14"/>
        <v>0</v>
      </c>
      <c r="AQ95" s="324"/>
      <c r="AR95" s="325"/>
      <c r="AS95" s="326"/>
      <c r="AT95" s="327"/>
      <c r="AU95" s="327"/>
      <c r="AV95" s="324"/>
      <c r="AW95" s="325"/>
      <c r="AX95" s="327"/>
      <c r="AY95" s="327"/>
      <c r="AZ95" s="327"/>
      <c r="BA95" s="327"/>
      <c r="BB95" s="321">
        <f>NL_01_data859[[#This Row],[Kolom9]]*NL_01_data859[[#This Row],[Kolom19]]</f>
        <v>0</v>
      </c>
      <c r="BC95" s="283">
        <f>NL_01_data859[[#This Row],[Kolom28]]*'Dropdown menu '!$AE$17+NL_01_data859[[#This Row],[Kolom33]]*'Dropdown menu '!$AF$17+NL_01_data859[[#This Row],[Kolom41]]*'Dropdown menu '!$AG$17</f>
        <v>0</v>
      </c>
      <c r="BD95" s="283">
        <f>NL_01_data859[[#This Row],[Kolom512]]*'Dropdown menu '!$AD$20</f>
        <v>0</v>
      </c>
      <c r="BE95" s="288">
        <f>NL_01_data859[[#This Row],[Kolom52]]+BC95+BD95</f>
        <v>0</v>
      </c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</row>
    <row r="96" spans="1:71" s="2" customFormat="1">
      <c r="A96" s="78"/>
      <c r="B96" s="122">
        <v>40</v>
      </c>
      <c r="C96" s="146"/>
      <c r="D96" s="139" t="e">
        <f t="shared" ref="D96:D106" si="15">$E$32</f>
        <v>#N/A</v>
      </c>
      <c r="E96" s="139"/>
      <c r="F96" s="140"/>
      <c r="G96" s="141"/>
      <c r="H96" s="169"/>
      <c r="I96" s="157"/>
      <c r="J96" s="185">
        <f>IF(I96="Single",'Dropdown menu '!$AC$17,'Dropdown menu '!$AD$17)</f>
        <v>70</v>
      </c>
      <c r="K96" s="71" t="str">
        <f t="shared" ref="K96:K106" si="16">$T$5</f>
        <v>CAT C</v>
      </c>
      <c r="L96" s="140"/>
      <c r="M96" s="140"/>
      <c r="N96" s="140"/>
      <c r="O96" s="140"/>
      <c r="P96" s="140"/>
      <c r="Q96" s="140"/>
      <c r="R96" s="140"/>
      <c r="S96" s="150"/>
      <c r="T96" s="75">
        <f t="shared" ref="T96:T106" si="17">SUM(M96:S96)</f>
        <v>0</v>
      </c>
      <c r="U96" s="55">
        <f t="shared" si="6"/>
        <v>0</v>
      </c>
      <c r="V96" s="55">
        <f t="shared" si="7"/>
        <v>0</v>
      </c>
      <c r="W96" s="55">
        <f t="shared" si="8"/>
        <v>0</v>
      </c>
      <c r="X96" s="55">
        <f t="shared" si="11"/>
        <v>0</v>
      </c>
      <c r="Y96" s="55">
        <f t="shared" si="10"/>
        <v>0</v>
      </c>
      <c r="Z96" s="160"/>
      <c r="AA96" s="141"/>
      <c r="AB96" s="141"/>
      <c r="AC96" s="71">
        <f t="shared" si="12"/>
        <v>0</v>
      </c>
      <c r="AD96" s="141"/>
      <c r="AE96" s="141"/>
      <c r="AF96" s="141"/>
      <c r="AG96" s="141"/>
      <c r="AH96" s="71">
        <f t="shared" si="13"/>
        <v>0</v>
      </c>
      <c r="AI96" s="141"/>
      <c r="AJ96" s="141"/>
      <c r="AK96" s="141"/>
      <c r="AL96" s="141"/>
      <c r="AM96" s="141"/>
      <c r="AN96" s="141"/>
      <c r="AO96" s="141"/>
      <c r="AP96" s="151">
        <f t="shared" si="14"/>
        <v>0</v>
      </c>
      <c r="AQ96" s="328"/>
      <c r="AR96" s="329"/>
      <c r="AS96" s="330"/>
      <c r="AT96" s="331"/>
      <c r="AU96" s="331"/>
      <c r="AV96" s="328"/>
      <c r="AW96" s="329"/>
      <c r="AX96" s="331"/>
      <c r="AY96" s="331"/>
      <c r="AZ96" s="331"/>
      <c r="BA96" s="331"/>
      <c r="BB96" s="311">
        <f>NL_01_data859[[#This Row],[Kolom9]]*NL_01_data859[[#This Row],[Kolom19]]</f>
        <v>0</v>
      </c>
      <c r="BC96" s="284">
        <f>NL_01_data859[[#This Row],[Kolom28]]*'Dropdown menu '!$AE$17+NL_01_data859[[#This Row],[Kolom33]]*'Dropdown menu '!$AF$17+NL_01_data859[[#This Row],[Kolom41]]*'Dropdown menu '!$AG$17</f>
        <v>0</v>
      </c>
      <c r="BD96" s="284">
        <f>NL_01_data859[[#This Row],[Kolom512]]*'Dropdown menu '!$AD$20</f>
        <v>0</v>
      </c>
      <c r="BE96" s="287">
        <f>NL_01_data859[[#This Row],[Kolom52]]+BC96+BD96</f>
        <v>0</v>
      </c>
    </row>
    <row r="97" spans="1:71">
      <c r="A97" s="78"/>
      <c r="B97" s="121">
        <v>41</v>
      </c>
      <c r="C97" s="143"/>
      <c r="D97" s="134" t="e">
        <f t="shared" si="15"/>
        <v>#N/A</v>
      </c>
      <c r="E97" s="134"/>
      <c r="F97" s="144"/>
      <c r="G97" s="145"/>
      <c r="H97" s="170"/>
      <c r="I97" s="159"/>
      <c r="J97" s="189">
        <f>IF(I97="Single",'Dropdown menu '!$AC$17,'Dropdown menu '!$AD$17)</f>
        <v>70</v>
      </c>
      <c r="K97" s="73" t="str">
        <f t="shared" si="16"/>
        <v>CAT C</v>
      </c>
      <c r="L97" s="144"/>
      <c r="M97" s="144"/>
      <c r="N97" s="144"/>
      <c r="O97" s="144"/>
      <c r="P97" s="144"/>
      <c r="Q97" s="144"/>
      <c r="R97" s="144"/>
      <c r="S97" s="133"/>
      <c r="T97" s="167">
        <f t="shared" si="17"/>
        <v>0</v>
      </c>
      <c r="U97" s="53">
        <f t="shared" si="6"/>
        <v>0</v>
      </c>
      <c r="V97" s="53">
        <f t="shared" si="7"/>
        <v>0</v>
      </c>
      <c r="W97" s="53">
        <f t="shared" si="8"/>
        <v>0</v>
      </c>
      <c r="X97" s="53">
        <f t="shared" si="11"/>
        <v>0</v>
      </c>
      <c r="Y97" s="53">
        <f t="shared" si="10"/>
        <v>0</v>
      </c>
      <c r="Z97" s="161"/>
      <c r="AA97" s="145"/>
      <c r="AB97" s="145"/>
      <c r="AC97" s="73">
        <f t="shared" si="12"/>
        <v>0</v>
      </c>
      <c r="AD97" s="145"/>
      <c r="AE97" s="145"/>
      <c r="AF97" s="145"/>
      <c r="AG97" s="145"/>
      <c r="AH97" s="73">
        <f t="shared" si="13"/>
        <v>0</v>
      </c>
      <c r="AI97" s="145"/>
      <c r="AJ97" s="145"/>
      <c r="AK97" s="145"/>
      <c r="AL97" s="145"/>
      <c r="AM97" s="145"/>
      <c r="AN97" s="145"/>
      <c r="AO97" s="145"/>
      <c r="AP97" s="234">
        <f t="shared" si="14"/>
        <v>0</v>
      </c>
      <c r="AQ97" s="324"/>
      <c r="AR97" s="325"/>
      <c r="AS97" s="326"/>
      <c r="AT97" s="327"/>
      <c r="AU97" s="327"/>
      <c r="AV97" s="324"/>
      <c r="AW97" s="325"/>
      <c r="AX97" s="327"/>
      <c r="AY97" s="327"/>
      <c r="AZ97" s="327"/>
      <c r="BA97" s="327"/>
      <c r="BB97" s="322">
        <f>NL_01_data859[[#This Row],[Kolom9]]*NL_01_data859[[#This Row],[Kolom19]]</f>
        <v>0</v>
      </c>
      <c r="BC97" s="283">
        <f>NL_01_data859[[#This Row],[Kolom28]]*'Dropdown menu '!$AE$17+NL_01_data859[[#This Row],[Kolom33]]*'Dropdown menu '!$AF$17+NL_01_data859[[#This Row],[Kolom41]]*'Dropdown menu '!$AG$17</f>
        <v>0</v>
      </c>
      <c r="BD97" s="283">
        <f>NL_01_data859[[#This Row],[Kolom512]]*'Dropdown menu '!$AD$20</f>
        <v>0</v>
      </c>
      <c r="BE97" s="288">
        <f>NL_01_data859[[#This Row],[Kolom52]]+BC97+BD97</f>
        <v>0</v>
      </c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</row>
    <row r="98" spans="1:71" s="2" customFormat="1">
      <c r="A98" s="78"/>
      <c r="B98" s="118">
        <v>42</v>
      </c>
      <c r="C98" s="146"/>
      <c r="D98" s="139" t="e">
        <f t="shared" si="15"/>
        <v>#N/A</v>
      </c>
      <c r="E98" s="139"/>
      <c r="F98" s="140"/>
      <c r="G98" s="141"/>
      <c r="H98" s="169"/>
      <c r="I98" s="157"/>
      <c r="J98" s="185">
        <f>IF(I98="Single",'Dropdown menu '!$AC$17,'Dropdown menu '!$AD$17)</f>
        <v>70</v>
      </c>
      <c r="K98" s="71" t="str">
        <f t="shared" si="16"/>
        <v>CAT C</v>
      </c>
      <c r="L98" s="140"/>
      <c r="M98" s="140"/>
      <c r="N98" s="140"/>
      <c r="O98" s="140"/>
      <c r="P98" s="140"/>
      <c r="Q98" s="140"/>
      <c r="R98" s="140"/>
      <c r="S98" s="150"/>
      <c r="T98" s="75">
        <f t="shared" si="17"/>
        <v>0</v>
      </c>
      <c r="U98" s="55">
        <f t="shared" si="6"/>
        <v>0</v>
      </c>
      <c r="V98" s="55">
        <f t="shared" si="7"/>
        <v>0</v>
      </c>
      <c r="W98" s="55">
        <f t="shared" si="8"/>
        <v>0</v>
      </c>
      <c r="X98" s="55">
        <f t="shared" si="11"/>
        <v>0</v>
      </c>
      <c r="Y98" s="55">
        <f t="shared" si="10"/>
        <v>0</v>
      </c>
      <c r="Z98" s="160"/>
      <c r="AA98" s="141"/>
      <c r="AB98" s="141"/>
      <c r="AC98" s="71">
        <f t="shared" si="12"/>
        <v>0</v>
      </c>
      <c r="AD98" s="141"/>
      <c r="AE98" s="141"/>
      <c r="AF98" s="141"/>
      <c r="AG98" s="141"/>
      <c r="AH98" s="71">
        <f t="shared" si="13"/>
        <v>0</v>
      </c>
      <c r="AI98" s="141"/>
      <c r="AJ98" s="141"/>
      <c r="AK98" s="141"/>
      <c r="AL98" s="141"/>
      <c r="AM98" s="141"/>
      <c r="AN98" s="141"/>
      <c r="AO98" s="141"/>
      <c r="AP98" s="151">
        <f t="shared" si="14"/>
        <v>0</v>
      </c>
      <c r="AQ98" s="328"/>
      <c r="AR98" s="329"/>
      <c r="AS98" s="330"/>
      <c r="AT98" s="331"/>
      <c r="AU98" s="331"/>
      <c r="AV98" s="328"/>
      <c r="AW98" s="329"/>
      <c r="AX98" s="331"/>
      <c r="AY98" s="331"/>
      <c r="AZ98" s="331"/>
      <c r="BA98" s="331"/>
      <c r="BB98" s="311">
        <f>NL_01_data859[[#This Row],[Kolom9]]*NL_01_data859[[#This Row],[Kolom19]]</f>
        <v>0</v>
      </c>
      <c r="BC98" s="284">
        <f>NL_01_data859[[#This Row],[Kolom28]]*'Dropdown menu '!$AE$17+NL_01_data859[[#This Row],[Kolom33]]*'Dropdown menu '!$AF$17+NL_01_data859[[#This Row],[Kolom41]]*'Dropdown menu '!$AG$17</f>
        <v>0</v>
      </c>
      <c r="BD98" s="284">
        <f>NL_01_data859[[#This Row],[Kolom512]]*'Dropdown menu '!$AD$20</f>
        <v>0</v>
      </c>
      <c r="BE98" s="287">
        <f>NL_01_data859[[#This Row],[Kolom52]]+BC98+BD98</f>
        <v>0</v>
      </c>
    </row>
    <row r="99" spans="1:71">
      <c r="A99" s="78"/>
      <c r="B99" s="120">
        <v>43</v>
      </c>
      <c r="C99" s="143"/>
      <c r="D99" s="134" t="e">
        <f t="shared" si="15"/>
        <v>#N/A</v>
      </c>
      <c r="E99" s="134"/>
      <c r="F99" s="144"/>
      <c r="G99" s="145"/>
      <c r="H99" s="170"/>
      <c r="I99" s="159"/>
      <c r="J99" s="189">
        <f>IF(I99="Single",'Dropdown menu '!$AC$17,'Dropdown menu '!$AD$17)</f>
        <v>70</v>
      </c>
      <c r="K99" s="73" t="str">
        <f t="shared" si="16"/>
        <v>CAT C</v>
      </c>
      <c r="L99" s="144"/>
      <c r="M99" s="144"/>
      <c r="N99" s="144"/>
      <c r="O99" s="144"/>
      <c r="P99" s="144"/>
      <c r="Q99" s="144"/>
      <c r="R99" s="144"/>
      <c r="S99" s="133"/>
      <c r="T99" s="167">
        <f t="shared" si="17"/>
        <v>0</v>
      </c>
      <c r="U99" s="53">
        <f t="shared" si="6"/>
        <v>0</v>
      </c>
      <c r="V99" s="53">
        <f t="shared" si="7"/>
        <v>0</v>
      </c>
      <c r="W99" s="53">
        <f t="shared" si="8"/>
        <v>0</v>
      </c>
      <c r="X99" s="53">
        <f t="shared" si="11"/>
        <v>0</v>
      </c>
      <c r="Y99" s="53">
        <f t="shared" si="10"/>
        <v>0</v>
      </c>
      <c r="Z99" s="161"/>
      <c r="AA99" s="145"/>
      <c r="AB99" s="145"/>
      <c r="AC99" s="73">
        <f t="shared" si="12"/>
        <v>0</v>
      </c>
      <c r="AD99" s="145"/>
      <c r="AE99" s="145"/>
      <c r="AF99" s="145"/>
      <c r="AG99" s="145"/>
      <c r="AH99" s="73">
        <f t="shared" si="13"/>
        <v>0</v>
      </c>
      <c r="AI99" s="145"/>
      <c r="AJ99" s="145"/>
      <c r="AK99" s="145"/>
      <c r="AL99" s="145"/>
      <c r="AM99" s="145"/>
      <c r="AN99" s="145"/>
      <c r="AO99" s="145"/>
      <c r="AP99" s="234">
        <f t="shared" si="14"/>
        <v>0</v>
      </c>
      <c r="AQ99" s="324"/>
      <c r="AR99" s="325"/>
      <c r="AS99" s="326"/>
      <c r="AT99" s="327"/>
      <c r="AU99" s="327"/>
      <c r="AV99" s="324"/>
      <c r="AW99" s="325"/>
      <c r="AX99" s="327"/>
      <c r="AY99" s="327"/>
      <c r="AZ99" s="327"/>
      <c r="BA99" s="327"/>
      <c r="BB99" s="322">
        <f>NL_01_data859[[#This Row],[Kolom9]]*NL_01_data859[[#This Row],[Kolom19]]</f>
        <v>0</v>
      </c>
      <c r="BC99" s="283">
        <f>NL_01_data859[[#This Row],[Kolom28]]*'Dropdown menu '!$AE$17+NL_01_data859[[#This Row],[Kolom33]]*'Dropdown menu '!$AF$17+NL_01_data859[[#This Row],[Kolom41]]*'Dropdown menu '!$AG$17</f>
        <v>0</v>
      </c>
      <c r="BD99" s="283">
        <f>NL_01_data859[[#This Row],[Kolom512]]*'Dropdown menu '!$AD$20</f>
        <v>0</v>
      </c>
      <c r="BE99" s="288">
        <f>NL_01_data859[[#This Row],[Kolom52]]+BC99+BD99</f>
        <v>0</v>
      </c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</row>
    <row r="100" spans="1:71" s="2" customFormat="1">
      <c r="A100" s="78"/>
      <c r="B100" s="118">
        <v>44</v>
      </c>
      <c r="C100" s="146"/>
      <c r="D100" s="139" t="e">
        <f t="shared" si="15"/>
        <v>#N/A</v>
      </c>
      <c r="E100" s="139"/>
      <c r="F100" s="140"/>
      <c r="G100" s="141"/>
      <c r="H100" s="169"/>
      <c r="I100" s="157"/>
      <c r="J100" s="185">
        <f>IF(I100="Single",'Dropdown menu '!$AC$17,'Dropdown menu '!$AD$17)</f>
        <v>70</v>
      </c>
      <c r="K100" s="71" t="str">
        <f t="shared" si="16"/>
        <v>CAT C</v>
      </c>
      <c r="L100" s="140"/>
      <c r="M100" s="140"/>
      <c r="N100" s="140"/>
      <c r="O100" s="140"/>
      <c r="P100" s="140"/>
      <c r="Q100" s="140"/>
      <c r="R100" s="140"/>
      <c r="S100" s="150"/>
      <c r="T100" s="75">
        <f t="shared" si="17"/>
        <v>0</v>
      </c>
      <c r="U100" s="55">
        <f t="shared" si="6"/>
        <v>0</v>
      </c>
      <c r="V100" s="55">
        <f t="shared" si="7"/>
        <v>0</v>
      </c>
      <c r="W100" s="55">
        <f t="shared" si="8"/>
        <v>0</v>
      </c>
      <c r="X100" s="55">
        <f t="shared" si="11"/>
        <v>0</v>
      </c>
      <c r="Y100" s="55">
        <f t="shared" si="10"/>
        <v>0</v>
      </c>
      <c r="Z100" s="160"/>
      <c r="AA100" s="141"/>
      <c r="AB100" s="141"/>
      <c r="AC100" s="71">
        <f t="shared" si="12"/>
        <v>0</v>
      </c>
      <c r="AD100" s="141"/>
      <c r="AE100" s="141"/>
      <c r="AF100" s="141"/>
      <c r="AG100" s="141"/>
      <c r="AH100" s="71">
        <f t="shared" si="13"/>
        <v>0</v>
      </c>
      <c r="AI100" s="141"/>
      <c r="AJ100" s="141"/>
      <c r="AK100" s="141"/>
      <c r="AL100" s="141"/>
      <c r="AM100" s="141"/>
      <c r="AN100" s="141"/>
      <c r="AO100" s="141"/>
      <c r="AP100" s="151">
        <f t="shared" si="14"/>
        <v>0</v>
      </c>
      <c r="AQ100" s="328"/>
      <c r="AR100" s="329"/>
      <c r="AS100" s="330"/>
      <c r="AT100" s="331"/>
      <c r="AU100" s="331"/>
      <c r="AV100" s="328"/>
      <c r="AW100" s="329"/>
      <c r="AX100" s="331"/>
      <c r="AY100" s="331"/>
      <c r="AZ100" s="331"/>
      <c r="BA100" s="331"/>
      <c r="BB100" s="311">
        <f>NL_01_data859[[#This Row],[Kolom9]]*NL_01_data859[[#This Row],[Kolom19]]</f>
        <v>0</v>
      </c>
      <c r="BC100" s="284">
        <f>NL_01_data859[[#This Row],[Kolom28]]*'Dropdown menu '!$AE$17+NL_01_data859[[#This Row],[Kolom33]]*'Dropdown menu '!$AF$17+NL_01_data859[[#This Row],[Kolom41]]*'Dropdown menu '!$AG$17</f>
        <v>0</v>
      </c>
      <c r="BD100" s="284">
        <f>NL_01_data859[[#This Row],[Kolom512]]*'Dropdown menu '!$AD$20</f>
        <v>0</v>
      </c>
      <c r="BE100" s="287">
        <f>NL_01_data859[[#This Row],[Kolom52]]+BC100+BD100</f>
        <v>0</v>
      </c>
    </row>
    <row r="101" spans="1:71">
      <c r="A101" s="78"/>
      <c r="B101" s="121">
        <v>45</v>
      </c>
      <c r="C101" s="143"/>
      <c r="D101" s="134" t="e">
        <f t="shared" si="15"/>
        <v>#N/A</v>
      </c>
      <c r="E101" s="134"/>
      <c r="F101" s="144"/>
      <c r="G101" s="145"/>
      <c r="H101" s="170"/>
      <c r="I101" s="159"/>
      <c r="J101" s="189">
        <f>IF(I101="Single",'Dropdown menu '!$AC$17,'Dropdown menu '!$AD$17)</f>
        <v>70</v>
      </c>
      <c r="K101" s="73" t="str">
        <f t="shared" si="16"/>
        <v>CAT C</v>
      </c>
      <c r="L101" s="144"/>
      <c r="M101" s="144"/>
      <c r="N101" s="144"/>
      <c r="O101" s="144"/>
      <c r="P101" s="144"/>
      <c r="Q101" s="144"/>
      <c r="R101" s="144"/>
      <c r="S101" s="133"/>
      <c r="T101" s="167">
        <f t="shared" si="17"/>
        <v>0</v>
      </c>
      <c r="U101" s="53">
        <f t="shared" si="6"/>
        <v>0</v>
      </c>
      <c r="V101" s="53">
        <f t="shared" si="7"/>
        <v>0</v>
      </c>
      <c r="W101" s="53">
        <f t="shared" si="8"/>
        <v>0</v>
      </c>
      <c r="X101" s="53">
        <f t="shared" si="11"/>
        <v>0</v>
      </c>
      <c r="Y101" s="53">
        <f t="shared" si="10"/>
        <v>0</v>
      </c>
      <c r="Z101" s="161"/>
      <c r="AA101" s="145"/>
      <c r="AB101" s="145"/>
      <c r="AC101" s="73">
        <f t="shared" si="12"/>
        <v>0</v>
      </c>
      <c r="AD101" s="145"/>
      <c r="AE101" s="145"/>
      <c r="AF101" s="145"/>
      <c r="AG101" s="145"/>
      <c r="AH101" s="73">
        <f t="shared" si="13"/>
        <v>0</v>
      </c>
      <c r="AI101" s="145"/>
      <c r="AJ101" s="145"/>
      <c r="AK101" s="145"/>
      <c r="AL101" s="145"/>
      <c r="AM101" s="145"/>
      <c r="AN101" s="145"/>
      <c r="AO101" s="145"/>
      <c r="AP101" s="234">
        <f t="shared" si="14"/>
        <v>0</v>
      </c>
      <c r="AQ101" s="324"/>
      <c r="AR101" s="325"/>
      <c r="AS101" s="326"/>
      <c r="AT101" s="327"/>
      <c r="AU101" s="327"/>
      <c r="AV101" s="324"/>
      <c r="AW101" s="325"/>
      <c r="AX101" s="327"/>
      <c r="AY101" s="327"/>
      <c r="AZ101" s="327"/>
      <c r="BA101" s="327"/>
      <c r="BB101" s="322">
        <f>NL_01_data859[[#This Row],[Kolom9]]*NL_01_data859[[#This Row],[Kolom19]]</f>
        <v>0</v>
      </c>
      <c r="BC101" s="283">
        <f>NL_01_data859[[#This Row],[Kolom28]]*'Dropdown menu '!$AE$17+NL_01_data859[[#This Row],[Kolom33]]*'Dropdown menu '!$AF$17+NL_01_data859[[#This Row],[Kolom41]]*'Dropdown menu '!$AG$17</f>
        <v>0</v>
      </c>
      <c r="BD101" s="283">
        <f>NL_01_data859[[#This Row],[Kolom512]]*'Dropdown menu '!$AD$20</f>
        <v>0</v>
      </c>
      <c r="BE101" s="288">
        <f>NL_01_data859[[#This Row],[Kolom52]]+BC101+BD101</f>
        <v>0</v>
      </c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</row>
    <row r="102" spans="1:71" s="2" customFormat="1">
      <c r="A102" s="78"/>
      <c r="B102" s="122">
        <v>46</v>
      </c>
      <c r="C102" s="146"/>
      <c r="D102" s="139" t="e">
        <f t="shared" si="15"/>
        <v>#N/A</v>
      </c>
      <c r="E102" s="139"/>
      <c r="F102" s="140"/>
      <c r="G102" s="141"/>
      <c r="H102" s="169"/>
      <c r="I102" s="157"/>
      <c r="J102" s="185">
        <f>IF(I102="Single",'Dropdown menu '!$AC$17,'Dropdown menu '!$AD$17)</f>
        <v>70</v>
      </c>
      <c r="K102" s="71" t="str">
        <f t="shared" si="16"/>
        <v>CAT C</v>
      </c>
      <c r="L102" s="140"/>
      <c r="M102" s="140"/>
      <c r="N102" s="140"/>
      <c r="O102" s="140"/>
      <c r="P102" s="140"/>
      <c r="Q102" s="140"/>
      <c r="R102" s="140"/>
      <c r="S102" s="150"/>
      <c r="T102" s="75">
        <f t="shared" si="17"/>
        <v>0</v>
      </c>
      <c r="U102" s="55">
        <f t="shared" si="6"/>
        <v>0</v>
      </c>
      <c r="V102" s="55">
        <f t="shared" si="7"/>
        <v>0</v>
      </c>
      <c r="W102" s="55">
        <f t="shared" si="8"/>
        <v>0</v>
      </c>
      <c r="X102" s="55">
        <f t="shared" si="11"/>
        <v>0</v>
      </c>
      <c r="Y102" s="55">
        <f t="shared" si="10"/>
        <v>0</v>
      </c>
      <c r="Z102" s="160"/>
      <c r="AA102" s="141"/>
      <c r="AB102" s="141"/>
      <c r="AC102" s="71">
        <f t="shared" si="12"/>
        <v>0</v>
      </c>
      <c r="AD102" s="141"/>
      <c r="AE102" s="141"/>
      <c r="AF102" s="141"/>
      <c r="AG102" s="141"/>
      <c r="AH102" s="71">
        <f t="shared" si="13"/>
        <v>0</v>
      </c>
      <c r="AI102" s="141"/>
      <c r="AJ102" s="141"/>
      <c r="AK102" s="141"/>
      <c r="AL102" s="141"/>
      <c r="AM102" s="141"/>
      <c r="AN102" s="141"/>
      <c r="AO102" s="141"/>
      <c r="AP102" s="151">
        <f t="shared" si="14"/>
        <v>0</v>
      </c>
      <c r="AQ102" s="328"/>
      <c r="AR102" s="329"/>
      <c r="AS102" s="330"/>
      <c r="AT102" s="331"/>
      <c r="AU102" s="331"/>
      <c r="AV102" s="328"/>
      <c r="AW102" s="329"/>
      <c r="AX102" s="331"/>
      <c r="AY102" s="331"/>
      <c r="AZ102" s="331"/>
      <c r="BA102" s="331"/>
      <c r="BB102" s="311">
        <f>NL_01_data859[[#This Row],[Kolom9]]*NL_01_data859[[#This Row],[Kolom19]]</f>
        <v>0</v>
      </c>
      <c r="BC102" s="284">
        <f>NL_01_data859[[#This Row],[Kolom28]]*'Dropdown menu '!$AE$17+NL_01_data859[[#This Row],[Kolom33]]*'Dropdown menu '!$AF$17+NL_01_data859[[#This Row],[Kolom41]]*'Dropdown menu '!$AG$17</f>
        <v>0</v>
      </c>
      <c r="BD102" s="284">
        <f>NL_01_data859[[#This Row],[Kolom512]]*'Dropdown menu '!$AD$20</f>
        <v>0</v>
      </c>
      <c r="BE102" s="287">
        <f>NL_01_data859[[#This Row],[Kolom52]]+BC102+BD102</f>
        <v>0</v>
      </c>
    </row>
    <row r="103" spans="1:71">
      <c r="A103" s="78"/>
      <c r="B103" s="121">
        <v>47</v>
      </c>
      <c r="C103" s="143"/>
      <c r="D103" s="134" t="e">
        <f t="shared" si="15"/>
        <v>#N/A</v>
      </c>
      <c r="E103" s="134"/>
      <c r="F103" s="144"/>
      <c r="G103" s="145"/>
      <c r="H103" s="170"/>
      <c r="I103" s="159"/>
      <c r="J103" s="189">
        <f>IF(I103="Single",'Dropdown menu '!$AC$17,'Dropdown menu '!$AD$17)</f>
        <v>70</v>
      </c>
      <c r="K103" s="73" t="str">
        <f t="shared" si="16"/>
        <v>CAT C</v>
      </c>
      <c r="L103" s="144"/>
      <c r="M103" s="144"/>
      <c r="N103" s="144"/>
      <c r="O103" s="144"/>
      <c r="P103" s="144"/>
      <c r="Q103" s="144"/>
      <c r="R103" s="144"/>
      <c r="S103" s="133"/>
      <c r="T103" s="167">
        <f t="shared" si="17"/>
        <v>0</v>
      </c>
      <c r="U103" s="53">
        <f t="shared" si="6"/>
        <v>0</v>
      </c>
      <c r="V103" s="53">
        <f t="shared" si="7"/>
        <v>0</v>
      </c>
      <c r="W103" s="53">
        <f t="shared" si="8"/>
        <v>0</v>
      </c>
      <c r="X103" s="53">
        <f t="shared" si="11"/>
        <v>0</v>
      </c>
      <c r="Y103" s="53">
        <f t="shared" si="10"/>
        <v>0</v>
      </c>
      <c r="Z103" s="161"/>
      <c r="AA103" s="145"/>
      <c r="AB103" s="145"/>
      <c r="AC103" s="73">
        <f t="shared" si="12"/>
        <v>0</v>
      </c>
      <c r="AD103" s="145"/>
      <c r="AE103" s="145"/>
      <c r="AF103" s="145"/>
      <c r="AG103" s="145"/>
      <c r="AH103" s="73">
        <f t="shared" si="13"/>
        <v>0</v>
      </c>
      <c r="AI103" s="145"/>
      <c r="AJ103" s="145"/>
      <c r="AK103" s="145"/>
      <c r="AL103" s="145"/>
      <c r="AM103" s="145"/>
      <c r="AN103" s="145"/>
      <c r="AO103" s="145"/>
      <c r="AP103" s="234">
        <f t="shared" si="14"/>
        <v>0</v>
      </c>
      <c r="AQ103" s="324"/>
      <c r="AR103" s="325"/>
      <c r="AS103" s="326"/>
      <c r="AT103" s="327"/>
      <c r="AU103" s="327"/>
      <c r="AV103" s="324"/>
      <c r="AW103" s="325"/>
      <c r="AX103" s="327"/>
      <c r="AY103" s="327"/>
      <c r="AZ103" s="327"/>
      <c r="BA103" s="327"/>
      <c r="BB103" s="322">
        <f>NL_01_data859[[#This Row],[Kolom9]]*NL_01_data859[[#This Row],[Kolom19]]</f>
        <v>0</v>
      </c>
      <c r="BC103" s="283">
        <f>NL_01_data859[[#This Row],[Kolom28]]*'Dropdown menu '!$AE$17+NL_01_data859[[#This Row],[Kolom33]]*'Dropdown menu '!$AF$17+NL_01_data859[[#This Row],[Kolom41]]*'Dropdown menu '!$AG$17</f>
        <v>0</v>
      </c>
      <c r="BD103" s="283">
        <f>NL_01_data859[[#This Row],[Kolom512]]*'Dropdown menu '!$AD$20</f>
        <v>0</v>
      </c>
      <c r="BE103" s="288">
        <f>NL_01_data859[[#This Row],[Kolom52]]+BC103+BD103</f>
        <v>0</v>
      </c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</row>
    <row r="104" spans="1:71" s="2" customFormat="1">
      <c r="A104" s="78"/>
      <c r="B104" s="118">
        <v>48</v>
      </c>
      <c r="C104" s="146"/>
      <c r="D104" s="139" t="e">
        <f t="shared" si="15"/>
        <v>#N/A</v>
      </c>
      <c r="E104" s="139"/>
      <c r="F104" s="140"/>
      <c r="G104" s="141"/>
      <c r="H104" s="169"/>
      <c r="I104" s="157"/>
      <c r="J104" s="185">
        <f>IF(I104="Single",'Dropdown menu '!$AC$17,'Dropdown menu '!$AD$17)</f>
        <v>70</v>
      </c>
      <c r="K104" s="71" t="str">
        <f>$T$5</f>
        <v>CAT C</v>
      </c>
      <c r="L104" s="140"/>
      <c r="M104" s="140"/>
      <c r="N104" s="140"/>
      <c r="O104" s="140"/>
      <c r="P104" s="140"/>
      <c r="Q104" s="140"/>
      <c r="R104" s="140"/>
      <c r="S104" s="150"/>
      <c r="T104" s="75">
        <f t="shared" si="17"/>
        <v>0</v>
      </c>
      <c r="U104" s="55">
        <f t="shared" si="6"/>
        <v>0</v>
      </c>
      <c r="V104" s="55">
        <f t="shared" si="7"/>
        <v>0</v>
      </c>
      <c r="W104" s="55">
        <f t="shared" si="8"/>
        <v>0</v>
      </c>
      <c r="X104" s="55">
        <f t="shared" si="11"/>
        <v>0</v>
      </c>
      <c r="Y104" s="55">
        <f t="shared" si="10"/>
        <v>0</v>
      </c>
      <c r="Z104" s="160"/>
      <c r="AA104" s="141"/>
      <c r="AB104" s="141"/>
      <c r="AC104" s="71">
        <f t="shared" si="12"/>
        <v>0</v>
      </c>
      <c r="AD104" s="141"/>
      <c r="AE104" s="141"/>
      <c r="AF104" s="141"/>
      <c r="AG104" s="141"/>
      <c r="AH104" s="71">
        <f t="shared" si="13"/>
        <v>0</v>
      </c>
      <c r="AI104" s="141"/>
      <c r="AJ104" s="141"/>
      <c r="AK104" s="141"/>
      <c r="AL104" s="141"/>
      <c r="AM104" s="141"/>
      <c r="AN104" s="141"/>
      <c r="AO104" s="141"/>
      <c r="AP104" s="151">
        <f t="shared" si="14"/>
        <v>0</v>
      </c>
      <c r="AQ104" s="328"/>
      <c r="AR104" s="329"/>
      <c r="AS104" s="330"/>
      <c r="AT104" s="331"/>
      <c r="AU104" s="331"/>
      <c r="AV104" s="328"/>
      <c r="AW104" s="329"/>
      <c r="AX104" s="331"/>
      <c r="AY104" s="331"/>
      <c r="AZ104" s="331"/>
      <c r="BA104" s="331"/>
      <c r="BB104" s="311">
        <f>NL_01_data859[[#This Row],[Kolom9]]*NL_01_data859[[#This Row],[Kolom19]]</f>
        <v>0</v>
      </c>
      <c r="BC104" s="284">
        <f>NL_01_data859[[#This Row],[Kolom28]]*'Dropdown menu '!$AE$17+NL_01_data859[[#This Row],[Kolom33]]*'Dropdown menu '!$AF$17+NL_01_data859[[#This Row],[Kolom41]]*'Dropdown menu '!$AG$17</f>
        <v>0</v>
      </c>
      <c r="BD104" s="284">
        <f>NL_01_data859[[#This Row],[Kolom512]]*'Dropdown menu '!$AD$20</f>
        <v>0</v>
      </c>
      <c r="BE104" s="287">
        <f>NL_01_data859[[#This Row],[Kolom52]]+BC104+BD104</f>
        <v>0</v>
      </c>
    </row>
    <row r="105" spans="1:71">
      <c r="A105" s="79"/>
      <c r="B105" s="120">
        <v>49</v>
      </c>
      <c r="C105" s="143"/>
      <c r="D105" s="134" t="e">
        <f t="shared" si="15"/>
        <v>#N/A</v>
      </c>
      <c r="E105" s="134"/>
      <c r="F105" s="144"/>
      <c r="G105" s="145"/>
      <c r="H105" s="170"/>
      <c r="I105" s="159"/>
      <c r="J105" s="189">
        <f>IF(I105="Single",'Dropdown menu '!$AC$17,'Dropdown menu '!$AD$17)</f>
        <v>70</v>
      </c>
      <c r="K105" s="73" t="str">
        <f t="shared" si="16"/>
        <v>CAT C</v>
      </c>
      <c r="L105" s="144"/>
      <c r="M105" s="144"/>
      <c r="N105" s="144"/>
      <c r="O105" s="144"/>
      <c r="P105" s="144"/>
      <c r="Q105" s="144"/>
      <c r="R105" s="144"/>
      <c r="S105" s="133"/>
      <c r="T105" s="167">
        <f t="shared" si="17"/>
        <v>0</v>
      </c>
      <c r="U105" s="53">
        <f t="shared" si="6"/>
        <v>0</v>
      </c>
      <c r="V105" s="53">
        <f t="shared" si="7"/>
        <v>0</v>
      </c>
      <c r="W105" s="53">
        <f t="shared" si="8"/>
        <v>0</v>
      </c>
      <c r="X105" s="53">
        <f t="shared" si="11"/>
        <v>0</v>
      </c>
      <c r="Y105" s="53">
        <f t="shared" si="10"/>
        <v>0</v>
      </c>
      <c r="Z105" s="161"/>
      <c r="AA105" s="145"/>
      <c r="AB105" s="145"/>
      <c r="AC105" s="73">
        <f t="shared" si="12"/>
        <v>0</v>
      </c>
      <c r="AD105" s="145"/>
      <c r="AE105" s="145"/>
      <c r="AF105" s="145"/>
      <c r="AG105" s="145"/>
      <c r="AH105" s="73">
        <f t="shared" si="13"/>
        <v>0</v>
      </c>
      <c r="AI105" s="145"/>
      <c r="AJ105" s="145"/>
      <c r="AK105" s="145"/>
      <c r="AL105" s="145"/>
      <c r="AM105" s="145"/>
      <c r="AN105" s="145"/>
      <c r="AO105" s="145"/>
      <c r="AP105" s="234">
        <f t="shared" si="14"/>
        <v>0</v>
      </c>
      <c r="AQ105" s="324"/>
      <c r="AR105" s="325"/>
      <c r="AS105" s="326"/>
      <c r="AT105" s="327"/>
      <c r="AU105" s="327"/>
      <c r="AV105" s="324"/>
      <c r="AW105" s="325"/>
      <c r="AX105" s="327"/>
      <c r="AY105" s="327"/>
      <c r="AZ105" s="332"/>
      <c r="BA105" s="332"/>
      <c r="BB105" s="322">
        <f>NL_01_data859[[#This Row],[Kolom9]]*NL_01_data859[[#This Row],[Kolom19]]</f>
        <v>0</v>
      </c>
      <c r="BC105" s="283">
        <f>NL_01_data859[[#This Row],[Kolom28]]*'Dropdown menu '!$AE$17+NL_01_data859[[#This Row],[Kolom33]]*'Dropdown menu '!$AF$17+NL_01_data859[[#This Row],[Kolom41]]*'Dropdown menu '!$AG$17</f>
        <v>0</v>
      </c>
      <c r="BD105" s="283">
        <f>NL_01_data859[[#This Row],[Kolom512]]*'Dropdown menu '!$AD$20</f>
        <v>0</v>
      </c>
      <c r="BE105" s="288">
        <f>NL_01_data859[[#This Row],[Kolom52]]+BC105+BD105</f>
        <v>0</v>
      </c>
    </row>
    <row r="106" spans="1:71" s="2" customFormat="1" ht="17" thickBot="1">
      <c r="A106" s="80"/>
      <c r="B106" s="291">
        <v>50</v>
      </c>
      <c r="C106" s="292"/>
      <c r="D106" s="293" t="e">
        <f t="shared" si="15"/>
        <v>#N/A</v>
      </c>
      <c r="E106" s="293"/>
      <c r="F106" s="294"/>
      <c r="G106" s="295"/>
      <c r="H106" s="296"/>
      <c r="I106" s="297"/>
      <c r="J106" s="298">
        <f>IF(I106="Single",'Dropdown menu '!$AC$17,'Dropdown menu '!$AD$17)</f>
        <v>70</v>
      </c>
      <c r="K106" s="299" t="str">
        <f t="shared" si="16"/>
        <v>CAT C</v>
      </c>
      <c r="L106" s="294"/>
      <c r="M106" s="294"/>
      <c r="N106" s="294"/>
      <c r="O106" s="294"/>
      <c r="P106" s="294"/>
      <c r="Q106" s="294"/>
      <c r="R106" s="294"/>
      <c r="S106" s="300"/>
      <c r="T106" s="301">
        <f t="shared" si="17"/>
        <v>0</v>
      </c>
      <c r="U106" s="55">
        <f t="shared" si="6"/>
        <v>0</v>
      </c>
      <c r="V106" s="55">
        <f t="shared" si="7"/>
        <v>0</v>
      </c>
      <c r="W106" s="55">
        <f t="shared" si="8"/>
        <v>0</v>
      </c>
      <c r="X106" s="55">
        <f t="shared" si="11"/>
        <v>0</v>
      </c>
      <c r="Y106" s="55">
        <f t="shared" si="10"/>
        <v>0</v>
      </c>
      <c r="Z106" s="302"/>
      <c r="AA106" s="295"/>
      <c r="AB106" s="295"/>
      <c r="AC106" s="299">
        <f t="shared" si="12"/>
        <v>0</v>
      </c>
      <c r="AD106" s="295"/>
      <c r="AE106" s="295"/>
      <c r="AF106" s="295"/>
      <c r="AG106" s="295"/>
      <c r="AH106" s="299">
        <f t="shared" si="13"/>
        <v>0</v>
      </c>
      <c r="AI106" s="295"/>
      <c r="AJ106" s="295"/>
      <c r="AK106" s="295"/>
      <c r="AL106" s="295"/>
      <c r="AM106" s="295"/>
      <c r="AN106" s="295"/>
      <c r="AO106" s="295"/>
      <c r="AP106" s="303">
        <f t="shared" si="14"/>
        <v>0</v>
      </c>
      <c r="AQ106" s="328"/>
      <c r="AR106" s="329"/>
      <c r="AS106" s="330"/>
      <c r="AT106" s="331"/>
      <c r="AU106" s="331"/>
      <c r="AV106" s="328"/>
      <c r="AW106" s="329"/>
      <c r="AX106" s="331"/>
      <c r="AY106" s="331"/>
      <c r="AZ106" s="331"/>
      <c r="BA106" s="331"/>
      <c r="BB106" s="323">
        <f>NL_01_data859[[#This Row],[Kolom9]]*NL_01_data859[[#This Row],[Kolom19]]</f>
        <v>0</v>
      </c>
      <c r="BC106" s="284">
        <f>NL_01_data859[[#This Row],[Kolom28]]*'Dropdown menu '!$AE$17+NL_01_data859[[#This Row],[Kolom33]]*'Dropdown menu '!$AF$17+NL_01_data859[[#This Row],[Kolom41]]*'Dropdown menu '!$AG$17</f>
        <v>0</v>
      </c>
      <c r="BD106" s="284">
        <f>NL_01_data859[[#This Row],[Kolom512]]*'Dropdown menu '!$AD$20</f>
        <v>0</v>
      </c>
      <c r="BE106" s="290">
        <f>NL_01_data859[[#This Row],[Kolom52]]+BC106+BD106</f>
        <v>0</v>
      </c>
    </row>
    <row r="107" spans="1:71" ht="17" thickBot="1">
      <c r="A107" s="2"/>
      <c r="B107" s="2" t="s">
        <v>335</v>
      </c>
      <c r="C107" s="2"/>
      <c r="D107" s="2"/>
      <c r="E107" s="2"/>
      <c r="F107" s="2"/>
      <c r="G107" s="338"/>
      <c r="H107" s="338"/>
      <c r="I107" s="2"/>
      <c r="J107" s="339"/>
      <c r="K107" s="2"/>
      <c r="L107" s="2"/>
      <c r="M107" s="2"/>
      <c r="N107" s="2"/>
      <c r="O107" s="2"/>
      <c r="P107" s="2"/>
      <c r="Q107" s="2"/>
      <c r="R107" s="2"/>
      <c r="S107" s="2"/>
      <c r="T107" s="339">
        <f>SUM(T57:T106)</f>
        <v>0</v>
      </c>
      <c r="U107" s="338"/>
      <c r="V107" s="338"/>
      <c r="W107" s="338"/>
      <c r="X107" s="338"/>
      <c r="Y107" s="338"/>
      <c r="Z107" s="338"/>
      <c r="AA107" s="338"/>
      <c r="AB107" s="338"/>
      <c r="AC107" s="339">
        <f>SUM(AC57:AC106)</f>
        <v>0</v>
      </c>
      <c r="AD107" s="338"/>
      <c r="AE107" s="338"/>
      <c r="AF107" s="338"/>
      <c r="AG107" s="338"/>
      <c r="AH107" s="339">
        <f>SUM(AH57:AH106)</f>
        <v>0</v>
      </c>
      <c r="AI107" s="338"/>
      <c r="AJ107" s="338"/>
      <c r="AK107" s="338"/>
      <c r="AL107" s="338"/>
      <c r="AM107" s="338"/>
      <c r="AN107" s="338"/>
      <c r="AO107" s="338"/>
      <c r="AP107" s="339">
        <f>SUM(AP57:AP106)</f>
        <v>0</v>
      </c>
      <c r="AQ107" s="2"/>
      <c r="AR107" s="340"/>
      <c r="AS107" s="341"/>
      <c r="AT107" s="2"/>
      <c r="AU107" s="2"/>
      <c r="AV107" s="2"/>
      <c r="AW107" s="340"/>
      <c r="AX107" s="2"/>
      <c r="AY107" s="2"/>
      <c r="AZ107" s="2"/>
      <c r="BA107" s="339">
        <f>SUM(BA57:BA106)</f>
        <v>0</v>
      </c>
      <c r="BB107" s="342">
        <f>SUM(BB57:BB106)</f>
        <v>0</v>
      </c>
      <c r="BC107" s="337">
        <f>SUM(BC57:BC106)</f>
        <v>0</v>
      </c>
      <c r="BD107" s="337">
        <f>SUM(BD57:BD106)</f>
        <v>0</v>
      </c>
      <c r="BE107" s="337">
        <f>SUM(BE57:BE106)</f>
        <v>0</v>
      </c>
    </row>
    <row r="108" spans="1:7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463" t="s">
        <v>238</v>
      </c>
      <c r="BC108" s="466" t="s">
        <v>237</v>
      </c>
      <c r="BD108" s="469" t="s">
        <v>239</v>
      </c>
      <c r="BE108" s="463" t="s">
        <v>318</v>
      </c>
    </row>
    <row r="109" spans="1:7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464"/>
      <c r="BC109" s="467"/>
      <c r="BD109" s="470"/>
      <c r="BE109" s="464"/>
    </row>
    <row r="110" spans="1:71" ht="17" thickBo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465"/>
      <c r="BC110" s="468"/>
      <c r="BD110" s="471"/>
      <c r="BE110" s="465"/>
    </row>
  </sheetData>
  <sheetProtection sheet="1" objects="1" scenarios="1"/>
  <mergeCells count="73">
    <mergeCell ref="BB108:BB110"/>
    <mergeCell ref="BC108:BC110"/>
    <mergeCell ref="BD108:BD110"/>
    <mergeCell ref="BE108:BE110"/>
    <mergeCell ref="AQ13:AW13"/>
    <mergeCell ref="BB49:BB51"/>
    <mergeCell ref="BC49:BC51"/>
    <mergeCell ref="BD49:BD51"/>
    <mergeCell ref="BE49:BE51"/>
    <mergeCell ref="AQ50:AU50"/>
    <mergeCell ref="AV50:AZ50"/>
    <mergeCell ref="AQ49:BA49"/>
    <mergeCell ref="AP50:AP51"/>
    <mergeCell ref="Z49:AO49"/>
    <mergeCell ref="Z50:AB50"/>
    <mergeCell ref="AD50:AG50"/>
    <mergeCell ref="AI50:AO50"/>
    <mergeCell ref="AC50:AC51"/>
    <mergeCell ref="AH50:AH51"/>
    <mergeCell ref="G49:G51"/>
    <mergeCell ref="P50:S50"/>
    <mergeCell ref="T50:T51"/>
    <mergeCell ref="U50:U51"/>
    <mergeCell ref="V50:V51"/>
    <mergeCell ref="H49:H51"/>
    <mergeCell ref="I49:T49"/>
    <mergeCell ref="U49:Y49"/>
    <mergeCell ref="I50:I51"/>
    <mergeCell ref="K50:K51"/>
    <mergeCell ref="L50:L51"/>
    <mergeCell ref="M50:O50"/>
    <mergeCell ref="W50:W51"/>
    <mergeCell ref="J50:J51"/>
    <mergeCell ref="X50:X51"/>
    <mergeCell ref="Y50:Y51"/>
    <mergeCell ref="B47:F47"/>
    <mergeCell ref="B49:B51"/>
    <mergeCell ref="D49:D51"/>
    <mergeCell ref="E49:E51"/>
    <mergeCell ref="F49:F51"/>
    <mergeCell ref="E41:G41"/>
    <mergeCell ref="E17:I17"/>
    <mergeCell ref="O17:S17"/>
    <mergeCell ref="O18:S18"/>
    <mergeCell ref="R21:S21"/>
    <mergeCell ref="R22:S22"/>
    <mergeCell ref="E31:G31"/>
    <mergeCell ref="E35:G35"/>
    <mergeCell ref="O31:S31"/>
    <mergeCell ref="E40:G40"/>
    <mergeCell ref="O30:S30"/>
    <mergeCell ref="E7:I7"/>
    <mergeCell ref="E8:I8"/>
    <mergeCell ref="O8:S8"/>
    <mergeCell ref="E9:I9"/>
    <mergeCell ref="O9:S9"/>
    <mergeCell ref="A1:AZ1"/>
    <mergeCell ref="O3:P3"/>
    <mergeCell ref="E4:I4"/>
    <mergeCell ref="O5:S5"/>
    <mergeCell ref="E6:I6"/>
    <mergeCell ref="O6:T6"/>
    <mergeCell ref="E10:I10"/>
    <mergeCell ref="E14:I14"/>
    <mergeCell ref="O14:S14"/>
    <mergeCell ref="E13:I13"/>
    <mergeCell ref="E11:I11"/>
    <mergeCell ref="E15:I15"/>
    <mergeCell ref="O11:S11"/>
    <mergeCell ref="E12:I12"/>
    <mergeCell ref="O12:S12"/>
    <mergeCell ref="E38:G38"/>
    <mergeCell ref="O15:S15"/>
  </mergeCells>
  <phoneticPr fontId="35" type="noConversion"/>
  <pageMargins left="0.7" right="0.7" top="0.75" bottom="0.75" header="0.3" footer="0.3"/>
  <pageSetup paperSize="8" scale="10" fitToHeight="0" orientation="portrait" horizontalDpi="0" verticalDpi="0"/>
  <ignoredErrors>
    <ignoredError sqref="AH54:AH56" listDataValidation="1"/>
    <ignoredError sqref="K57:K68 K105:K106 K70:K103" unlockedFormula="1"/>
  </ignoredErrors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E942F092-AE66-F74F-8762-1C1A5E3094D0}">
          <x14:formula1>
            <xm:f>'Dropdown menu '!$L$2:$L$5</xm:f>
          </x14:formula1>
          <xm:sqref>T8</xm:sqref>
        </x14:dataValidation>
        <x14:dataValidation type="list" allowBlank="1" showInputMessage="1" showErrorMessage="1" xr:uid="{C2C13C7D-1FEE-2145-ACDD-64CBF67A03D1}">
          <x14:formula1>
            <xm:f>'Dropdown menu '!$H$2:$H$3</xm:f>
          </x14:formula1>
          <xm:sqref>T11 P26:P28 T17 T30</xm:sqref>
        </x14:dataValidation>
        <x14:dataValidation type="list" allowBlank="1" showInputMessage="1" showErrorMessage="1" xr:uid="{72ADF1DB-8572-4B45-B88A-F6C06CA69201}">
          <x14:formula1>
            <xm:f>'Dropdown menu '!$AH$2:$AH$92</xm:f>
          </x14:formula1>
          <xm:sqref>T23:T24 P21:P22</xm:sqref>
        </x14:dataValidation>
        <x14:dataValidation type="list" allowBlank="1" showInputMessage="1" showErrorMessage="1" xr:uid="{F3C7733A-7FAE-674E-B153-5BE6246E3F46}">
          <x14:formula1>
            <xm:f>'Dropdown menu '!$I$2:$I$3</xm:f>
          </x14:formula1>
          <xm:sqref>T21:T22 I53:I106</xm:sqref>
        </x14:dataValidation>
        <x14:dataValidation type="list" allowBlank="1" showInputMessage="1" showErrorMessage="1" xr:uid="{08F6BDB8-B62C-5447-8E0E-6ECB91C0EFCA}">
          <x14:formula1>
            <xm:f>'Dropdown menu '!$W$2:$W$224</xm:f>
          </x14:formula1>
          <xm:sqref>AW53:AW106</xm:sqref>
        </x14:dataValidation>
        <x14:dataValidation type="list" allowBlank="1" showInputMessage="1" showErrorMessage="1" xr:uid="{93B4E07F-A958-124D-89DC-9DF04FE25D5B}">
          <x14:formula1>
            <xm:f>'Dropdown menu '!$AJ$2:$AJ$8</xm:f>
          </x14:formula1>
          <xm:sqref>P23 AQ53:AQ106</xm:sqref>
        </x14:dataValidation>
        <x14:dataValidation type="list" allowBlank="1" showInputMessage="1" showErrorMessage="1" xr:uid="{366DA805-D73C-E44C-B8A1-ACC51DB3F9FB}">
          <x14:formula1>
            <xm:f>'Dropdown menu '!$AL$2:$AL$8</xm:f>
          </x14:formula1>
          <xm:sqref>P24 AV53:AV106</xm:sqref>
        </x14:dataValidation>
        <x14:dataValidation type="list" allowBlank="1" showInputMessage="1" showErrorMessage="1" xr:uid="{31BE478A-554C-0848-BD3B-66B05D391282}">
          <x14:formula1>
            <xm:f>'Dropdown menu '!$T$2:$T$40</xm:f>
          </x14:formula1>
          <xm:sqref>E31:G31</xm:sqref>
        </x14:dataValidation>
        <x14:dataValidation type="list" allowBlank="1" showInputMessage="1" showErrorMessage="1" xr:uid="{3F749874-4F50-D840-8004-557D63A8E731}">
          <x14:formula1>
            <xm:f>'Dropdown menu '!$A$2:$A$3</xm:f>
          </x14:formula1>
          <xm:sqref>G53:G106</xm:sqref>
        </x14:dataValidation>
        <x14:dataValidation type="list" allowBlank="1" showInputMessage="1" showErrorMessage="1" xr:uid="{5C19531A-9CAC-7343-8FCB-2CA4D6C30208}">
          <x14:formula1>
            <xm:f>'Dropdown menu '!$Y$2:$Y$224</xm:f>
          </x14:formula1>
          <xm:sqref>AR53:AR106</xm:sqref>
        </x14:dataValidation>
        <x14:dataValidation type="list" allowBlank="1" showInputMessage="1" showErrorMessage="1" xr:uid="{36199C8C-B82E-2141-8DDD-E795EA9C1BEA}">
          <x14:formula1>
            <xm:f>'Dropdown menu '!$N$2:$N$3</xm:f>
          </x14:formula1>
          <xm:sqref>M53:S106 Z53:AB106 AC54:AC106 AD53:AG106 AH54:AH106 AI53:AO106 AP54:AP106</xm:sqref>
        </x14:dataValidation>
        <x14:dataValidation type="list" allowBlank="1" showInputMessage="1" showErrorMessage="1" xr:uid="{8993297E-2670-064A-AC6E-690274477FA8}">
          <x14:formula1>
            <xm:f>'Dropdown menu '!$J$2:$J$3</xm:f>
          </x14:formula1>
          <xm:sqref>T14</xm:sqref>
        </x14:dataValidation>
        <x14:dataValidation type="list" allowBlank="1" showInputMessage="1" showErrorMessage="1" xr:uid="{22C2C502-76FF-EF48-8796-0BB1FD0B4249}">
          <x14:formula1>
            <xm:f>'Dropdown menu '!$B$2:$B$26</xm:f>
          </x14:formula1>
          <xm:sqref>H53:H106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9006B-9F0B-4F4A-A336-F5C514C9AAAF}">
  <dimension ref="A1:AL224"/>
  <sheetViews>
    <sheetView topLeftCell="K1" workbookViewId="0">
      <selection activeCell="M15" sqref="M15:AD15"/>
    </sheetView>
  </sheetViews>
  <sheetFormatPr baseColWidth="10" defaultRowHeight="16"/>
  <cols>
    <col min="6" max="6" width="16.83203125" bestFit="1" customWidth="1"/>
    <col min="10" max="10" width="12.6640625" bestFit="1" customWidth="1"/>
    <col min="12" max="12" width="13.5" bestFit="1" customWidth="1"/>
    <col min="16" max="16" width="15.5" bestFit="1" customWidth="1"/>
    <col min="18" max="18" width="15" bestFit="1" customWidth="1"/>
    <col min="20" max="20" width="21.5" bestFit="1" customWidth="1"/>
    <col min="23" max="23" width="11.6640625" bestFit="1" customWidth="1"/>
    <col min="24" max="24" width="11.6640625" customWidth="1"/>
    <col min="25" max="25" width="14.5" bestFit="1" customWidth="1"/>
  </cols>
  <sheetData>
    <row r="1" spans="1:38">
      <c r="A1" t="s">
        <v>65</v>
      </c>
      <c r="B1" t="s">
        <v>66</v>
      </c>
      <c r="D1" t="s">
        <v>67</v>
      </c>
      <c r="F1" t="s">
        <v>68</v>
      </c>
      <c r="H1" t="s">
        <v>69</v>
      </c>
      <c r="I1" t="s">
        <v>70</v>
      </c>
      <c r="J1" t="s">
        <v>71</v>
      </c>
      <c r="L1" t="s">
        <v>72</v>
      </c>
      <c r="N1" t="s">
        <v>73</v>
      </c>
      <c r="P1" t="s">
        <v>74</v>
      </c>
      <c r="R1" t="s">
        <v>75</v>
      </c>
      <c r="T1" t="s">
        <v>76</v>
      </c>
      <c r="U1" t="s">
        <v>77</v>
      </c>
      <c r="W1" t="s">
        <v>78</v>
      </c>
      <c r="Y1" t="s">
        <v>79</v>
      </c>
      <c r="AA1" s="56" t="s">
        <v>80</v>
      </c>
      <c r="AB1" s="57"/>
      <c r="AC1" s="57"/>
      <c r="AD1" s="57"/>
      <c r="AE1" s="58"/>
      <c r="AH1" t="s">
        <v>81</v>
      </c>
      <c r="AJ1" t="s">
        <v>206</v>
      </c>
      <c r="AL1" t="s">
        <v>207</v>
      </c>
    </row>
    <row r="2" spans="1:38">
      <c r="A2" t="s">
        <v>82</v>
      </c>
      <c r="B2" s="59" t="s">
        <v>83</v>
      </c>
      <c r="D2" t="s">
        <v>84</v>
      </c>
      <c r="F2" t="s">
        <v>3</v>
      </c>
      <c r="H2" t="s">
        <v>10</v>
      </c>
      <c r="I2" t="s">
        <v>21</v>
      </c>
      <c r="J2" t="s">
        <v>10</v>
      </c>
      <c r="L2" t="s">
        <v>85</v>
      </c>
      <c r="N2">
        <v>1</v>
      </c>
      <c r="P2" t="s">
        <v>86</v>
      </c>
      <c r="R2" t="s">
        <v>87</v>
      </c>
      <c r="T2" t="s">
        <v>88</v>
      </c>
      <c r="U2" t="s">
        <v>89</v>
      </c>
      <c r="W2" s="60">
        <v>0.22916666666666666</v>
      </c>
      <c r="Y2" s="60">
        <v>0.22916666666666666</v>
      </c>
      <c r="AA2" s="61"/>
      <c r="AB2" s="62" t="s">
        <v>90</v>
      </c>
      <c r="AC2" s="62" t="s">
        <v>91</v>
      </c>
      <c r="AD2" s="62" t="s">
        <v>92</v>
      </c>
      <c r="AE2" s="63" t="s">
        <v>93</v>
      </c>
      <c r="AH2">
        <v>0</v>
      </c>
      <c r="AJ2" s="69">
        <v>45173</v>
      </c>
      <c r="AL2" s="69">
        <v>45174</v>
      </c>
    </row>
    <row r="3" spans="1:38">
      <c r="A3" t="s">
        <v>94</v>
      </c>
      <c r="B3" s="59" t="s">
        <v>95</v>
      </c>
      <c r="D3" t="s">
        <v>96</v>
      </c>
      <c r="F3" t="s">
        <v>97</v>
      </c>
      <c r="H3" t="s">
        <v>14</v>
      </c>
      <c r="I3" t="s">
        <v>19</v>
      </c>
      <c r="J3" t="s">
        <v>14</v>
      </c>
      <c r="L3" t="s">
        <v>6</v>
      </c>
      <c r="N3">
        <v>0</v>
      </c>
      <c r="P3" t="s">
        <v>98</v>
      </c>
      <c r="R3" t="s">
        <v>99</v>
      </c>
      <c r="T3" t="s">
        <v>100</v>
      </c>
      <c r="U3" t="s">
        <v>101</v>
      </c>
      <c r="W3" s="60">
        <v>0.23263888888888887</v>
      </c>
      <c r="Y3" s="60">
        <v>0.23263888888888887</v>
      </c>
      <c r="AA3" s="61" t="s">
        <v>102</v>
      </c>
      <c r="AB3" s="62"/>
      <c r="AC3" s="62"/>
      <c r="AD3" s="62"/>
      <c r="AE3" s="63">
        <f>SUM(AB3:AD3)</f>
        <v>0</v>
      </c>
      <c r="AH3">
        <v>1</v>
      </c>
      <c r="AJ3" s="69">
        <v>45174</v>
      </c>
      <c r="AL3" s="69">
        <v>45175</v>
      </c>
    </row>
    <row r="4" spans="1:38" ht="17" thickBot="1">
      <c r="B4" s="59" t="s">
        <v>103</v>
      </c>
      <c r="D4" t="s">
        <v>104</v>
      </c>
      <c r="F4" t="s">
        <v>105</v>
      </c>
      <c r="L4" t="s">
        <v>106</v>
      </c>
      <c r="P4" t="s">
        <v>107</v>
      </c>
      <c r="R4" t="s">
        <v>108</v>
      </c>
      <c r="T4" t="s">
        <v>109</v>
      </c>
      <c r="U4" t="s">
        <v>110</v>
      </c>
      <c r="W4" s="60">
        <v>0.23611111111111113</v>
      </c>
      <c r="Y4" s="60">
        <v>0.23611111111111113</v>
      </c>
      <c r="AA4" s="64" t="s">
        <v>111</v>
      </c>
      <c r="AB4" s="65"/>
      <c r="AC4" s="65"/>
      <c r="AD4" s="65"/>
      <c r="AE4" s="66">
        <f>SUM(AB4:AD4)</f>
        <v>0</v>
      </c>
      <c r="AH4">
        <v>2</v>
      </c>
      <c r="AJ4" s="69">
        <v>45175</v>
      </c>
      <c r="AL4" s="69">
        <v>45176</v>
      </c>
    </row>
    <row r="5" spans="1:38">
      <c r="B5" s="59" t="s">
        <v>112</v>
      </c>
      <c r="D5" t="s">
        <v>113</v>
      </c>
      <c r="L5" t="s">
        <v>114</v>
      </c>
      <c r="T5" t="s">
        <v>115</v>
      </c>
      <c r="U5" t="s">
        <v>116</v>
      </c>
      <c r="W5" s="60">
        <v>0.23958333333333334</v>
      </c>
      <c r="Y5" s="60">
        <v>0.23958333333333334</v>
      </c>
      <c r="AH5">
        <v>3</v>
      </c>
      <c r="AJ5" s="69">
        <v>45176</v>
      </c>
      <c r="AL5" s="69">
        <v>45177</v>
      </c>
    </row>
    <row r="6" spans="1:38">
      <c r="B6" s="59" t="s">
        <v>117</v>
      </c>
      <c r="D6" t="s">
        <v>118</v>
      </c>
      <c r="T6" t="s">
        <v>119</v>
      </c>
      <c r="U6" t="s">
        <v>120</v>
      </c>
      <c r="W6" s="60">
        <v>0.243055555555555</v>
      </c>
      <c r="Y6" s="60">
        <v>0.243055555555555</v>
      </c>
      <c r="AH6">
        <v>4</v>
      </c>
      <c r="AJ6" s="69">
        <v>45177</v>
      </c>
      <c r="AL6" s="69">
        <v>45178</v>
      </c>
    </row>
    <row r="7" spans="1:38">
      <c r="B7" s="59" t="s">
        <v>121</v>
      </c>
      <c r="T7" t="s">
        <v>122</v>
      </c>
      <c r="U7" t="s">
        <v>123</v>
      </c>
      <c r="W7" s="60">
        <v>0.24652777777777801</v>
      </c>
      <c r="Y7" s="60">
        <v>0.24652777777777801</v>
      </c>
      <c r="AH7">
        <v>5</v>
      </c>
      <c r="AJ7" s="69">
        <v>45178</v>
      </c>
      <c r="AL7" s="69">
        <v>45179</v>
      </c>
    </row>
    <row r="8" spans="1:38">
      <c r="B8" s="59" t="s">
        <v>124</v>
      </c>
      <c r="T8" t="s">
        <v>125</v>
      </c>
      <c r="U8" t="s">
        <v>126</v>
      </c>
      <c r="W8" s="60">
        <v>0.25</v>
      </c>
      <c r="Y8" s="60">
        <v>0.25</v>
      </c>
      <c r="AH8">
        <v>6</v>
      </c>
      <c r="AJ8" s="69">
        <v>45179</v>
      </c>
      <c r="AL8" s="69">
        <v>45180</v>
      </c>
    </row>
    <row r="9" spans="1:38">
      <c r="B9" s="59" t="s">
        <v>127</v>
      </c>
      <c r="T9" t="s">
        <v>128</v>
      </c>
      <c r="U9" t="s">
        <v>129</v>
      </c>
      <c r="W9" s="60">
        <v>0.25347222222222199</v>
      </c>
      <c r="Y9" s="60">
        <v>0.25347222222222199</v>
      </c>
      <c r="AH9">
        <v>7</v>
      </c>
    </row>
    <row r="10" spans="1:38">
      <c r="B10" s="59" t="s">
        <v>130</v>
      </c>
      <c r="T10" t="s">
        <v>131</v>
      </c>
      <c r="U10" t="s">
        <v>132</v>
      </c>
      <c r="W10" s="60">
        <v>0.25694444444444398</v>
      </c>
      <c r="Y10" s="60">
        <v>0.25694444444444398</v>
      </c>
      <c r="AH10">
        <v>8</v>
      </c>
    </row>
    <row r="11" spans="1:38">
      <c r="B11" s="59" t="s">
        <v>133</v>
      </c>
      <c r="T11" t="s">
        <v>134</v>
      </c>
      <c r="U11" t="s">
        <v>135</v>
      </c>
      <c r="W11" s="60">
        <v>0.26041666666666702</v>
      </c>
      <c r="Y11" s="60">
        <v>0.26041666666666702</v>
      </c>
      <c r="AH11">
        <v>9</v>
      </c>
    </row>
    <row r="12" spans="1:38" ht="21">
      <c r="B12" s="59" t="s">
        <v>136</v>
      </c>
      <c r="T12" t="s">
        <v>137</v>
      </c>
      <c r="U12" t="s">
        <v>138</v>
      </c>
      <c r="W12" s="60">
        <v>0.26388888888888901</v>
      </c>
      <c r="Y12" s="60">
        <v>0.26388888888888901</v>
      </c>
      <c r="AB12" s="127" t="s">
        <v>139</v>
      </c>
      <c r="AC12" s="124"/>
      <c r="AD12" s="124"/>
      <c r="AE12" s="124"/>
      <c r="AF12" s="124"/>
      <c r="AG12" s="124"/>
      <c r="AH12">
        <v>10</v>
      </c>
    </row>
    <row r="13" spans="1:38">
      <c r="B13" s="59" t="s">
        <v>140</v>
      </c>
      <c r="T13" t="s">
        <v>141</v>
      </c>
      <c r="U13" t="s">
        <v>142</v>
      </c>
      <c r="W13" s="60">
        <v>0.26736111111111099</v>
      </c>
      <c r="Y13" s="60">
        <v>0.26736111111111099</v>
      </c>
      <c r="AB13" s="489" t="s">
        <v>143</v>
      </c>
      <c r="AC13" s="489"/>
      <c r="AD13" s="489"/>
      <c r="AE13" s="126" t="s">
        <v>253</v>
      </c>
      <c r="AF13" s="126" t="s">
        <v>254</v>
      </c>
      <c r="AG13" s="126" t="s">
        <v>243</v>
      </c>
      <c r="AH13">
        <v>11</v>
      </c>
    </row>
    <row r="14" spans="1:38">
      <c r="B14" s="59" t="s">
        <v>144</v>
      </c>
      <c r="T14" t="s">
        <v>145</v>
      </c>
      <c r="U14" t="s">
        <v>146</v>
      </c>
      <c r="W14" s="60">
        <v>0.27083333333333298</v>
      </c>
      <c r="Y14" s="60">
        <v>0.27083333333333298</v>
      </c>
      <c r="AB14" s="124"/>
      <c r="AC14" s="126" t="s">
        <v>21</v>
      </c>
      <c r="AD14" s="126" t="s">
        <v>19</v>
      </c>
      <c r="AE14" s="124"/>
      <c r="AF14" s="124"/>
      <c r="AG14" s="124"/>
      <c r="AH14">
        <v>12</v>
      </c>
    </row>
    <row r="15" spans="1:38">
      <c r="B15" s="59" t="s">
        <v>147</v>
      </c>
      <c r="T15" t="s">
        <v>148</v>
      </c>
      <c r="U15" t="s">
        <v>149</v>
      </c>
      <c r="W15" s="60">
        <v>0.27430555555555503</v>
      </c>
      <c r="Y15" s="60">
        <v>0.27430555555555503</v>
      </c>
      <c r="AB15" s="126" t="s">
        <v>150</v>
      </c>
      <c r="AC15" s="125">
        <v>170</v>
      </c>
      <c r="AD15" s="125">
        <v>140</v>
      </c>
      <c r="AE15" s="125">
        <v>25</v>
      </c>
      <c r="AF15" s="125">
        <v>20</v>
      </c>
      <c r="AG15" s="125">
        <v>40</v>
      </c>
      <c r="AH15">
        <v>13</v>
      </c>
    </row>
    <row r="16" spans="1:38">
      <c r="B16" t="s">
        <v>151</v>
      </c>
      <c r="T16" t="s">
        <v>152</v>
      </c>
      <c r="U16" t="s">
        <v>153</v>
      </c>
      <c r="W16" s="60">
        <v>0.27777777777777801</v>
      </c>
      <c r="Y16" s="60">
        <v>0.27777777777777801</v>
      </c>
      <c r="AB16" s="126" t="s">
        <v>154</v>
      </c>
      <c r="AC16" s="125">
        <v>145</v>
      </c>
      <c r="AD16" s="125">
        <v>115</v>
      </c>
      <c r="AE16" s="125">
        <v>25</v>
      </c>
      <c r="AF16" s="125">
        <v>20</v>
      </c>
      <c r="AG16" s="125">
        <v>30</v>
      </c>
      <c r="AH16">
        <v>14</v>
      </c>
    </row>
    <row r="17" spans="2:34">
      <c r="B17" t="s">
        <v>155</v>
      </c>
      <c r="T17" t="s">
        <v>156</v>
      </c>
      <c r="U17" t="s">
        <v>157</v>
      </c>
      <c r="W17" s="60">
        <v>0.28125</v>
      </c>
      <c r="Y17" s="60">
        <v>0.28125</v>
      </c>
      <c r="AB17" s="126" t="s">
        <v>158</v>
      </c>
      <c r="AC17" s="125">
        <v>100</v>
      </c>
      <c r="AD17" s="125">
        <v>70</v>
      </c>
      <c r="AE17" s="125">
        <v>25</v>
      </c>
      <c r="AF17" s="125">
        <v>20</v>
      </c>
      <c r="AG17" s="125">
        <v>27.5</v>
      </c>
      <c r="AH17">
        <v>15</v>
      </c>
    </row>
    <row r="18" spans="2:34">
      <c r="B18" t="s">
        <v>159</v>
      </c>
      <c r="T18" t="s">
        <v>160</v>
      </c>
      <c r="U18" t="s">
        <v>161</v>
      </c>
      <c r="W18" s="60">
        <v>0.28472222222222199</v>
      </c>
      <c r="Y18" s="60">
        <v>0.28472222222222199</v>
      </c>
      <c r="AH18">
        <v>16</v>
      </c>
    </row>
    <row r="19" spans="2:34">
      <c r="B19" t="s">
        <v>162</v>
      </c>
      <c r="T19" t="s">
        <v>163</v>
      </c>
      <c r="U19" t="s">
        <v>164</v>
      </c>
      <c r="W19" s="60">
        <v>0.28819444444444398</v>
      </c>
      <c r="Y19" s="60">
        <v>0.28819444444444398</v>
      </c>
      <c r="AH19">
        <v>17</v>
      </c>
    </row>
    <row r="20" spans="2:34">
      <c r="B20" t="s">
        <v>165</v>
      </c>
      <c r="T20" t="s">
        <v>166</v>
      </c>
      <c r="U20" t="s">
        <v>167</v>
      </c>
      <c r="W20" s="60">
        <v>0.29166666666666602</v>
      </c>
      <c r="Y20" s="60">
        <v>0.29166666666666602</v>
      </c>
      <c r="AB20" s="197" t="s">
        <v>256</v>
      </c>
      <c r="AC20" s="365"/>
      <c r="AD20" s="198">
        <v>22.5</v>
      </c>
      <c r="AH20">
        <v>18</v>
      </c>
    </row>
    <row r="21" spans="2:34">
      <c r="B21" t="s">
        <v>312</v>
      </c>
      <c r="T21" t="s">
        <v>168</v>
      </c>
      <c r="U21" t="s">
        <v>169</v>
      </c>
      <c r="W21" s="60">
        <v>0.29513888888888901</v>
      </c>
      <c r="Y21" s="60">
        <v>0.29513888888888901</v>
      </c>
      <c r="AH21">
        <v>19</v>
      </c>
    </row>
    <row r="22" spans="2:34">
      <c r="B22" t="s">
        <v>313</v>
      </c>
      <c r="T22" t="s">
        <v>170</v>
      </c>
      <c r="U22" t="s">
        <v>171</v>
      </c>
      <c r="W22" s="60">
        <v>0.29861111111111099</v>
      </c>
      <c r="Y22" s="60">
        <v>0.29861111111111099</v>
      </c>
      <c r="AB22" s="197" t="s">
        <v>319</v>
      </c>
      <c r="AC22" s="365"/>
      <c r="AD22" s="198">
        <v>211.25</v>
      </c>
      <c r="AH22">
        <v>20</v>
      </c>
    </row>
    <row r="23" spans="2:34">
      <c r="B23" t="s">
        <v>314</v>
      </c>
      <c r="T23" t="s">
        <v>172</v>
      </c>
      <c r="U23" t="s">
        <v>173</v>
      </c>
      <c r="W23" s="60">
        <v>0.30208333333333298</v>
      </c>
      <c r="Y23" s="60">
        <v>0.30208333333333298</v>
      </c>
      <c r="AH23">
        <v>21</v>
      </c>
    </row>
    <row r="24" spans="2:34">
      <c r="B24" t="s">
        <v>315</v>
      </c>
      <c r="T24" t="s">
        <v>174</v>
      </c>
      <c r="U24" t="s">
        <v>175</v>
      </c>
      <c r="W24" s="60">
        <v>0.30555555555555503</v>
      </c>
      <c r="Y24" s="60">
        <v>0.30555555555555503</v>
      </c>
      <c r="AH24">
        <v>22</v>
      </c>
    </row>
    <row r="25" spans="2:34">
      <c r="B25" t="s">
        <v>316</v>
      </c>
      <c r="T25" t="s">
        <v>176</v>
      </c>
      <c r="U25" t="s">
        <v>177</v>
      </c>
      <c r="W25" s="60">
        <v>0.30902777777777701</v>
      </c>
      <c r="Y25" s="60">
        <v>0.30902777777777701</v>
      </c>
      <c r="AH25">
        <v>23</v>
      </c>
    </row>
    <row r="26" spans="2:34">
      <c r="B26" t="s">
        <v>317</v>
      </c>
      <c r="T26" t="s">
        <v>178</v>
      </c>
      <c r="U26" t="s">
        <v>179</v>
      </c>
      <c r="W26" s="60">
        <v>0.3125</v>
      </c>
      <c r="Y26" s="60">
        <v>0.3125</v>
      </c>
      <c r="AH26">
        <v>24</v>
      </c>
    </row>
    <row r="27" spans="2:34">
      <c r="T27" t="s">
        <v>24</v>
      </c>
      <c r="U27" t="s">
        <v>180</v>
      </c>
      <c r="W27" s="60">
        <v>0.31597222222222199</v>
      </c>
      <c r="Y27" s="60">
        <v>0.31597222222222199</v>
      </c>
      <c r="AH27">
        <v>25</v>
      </c>
    </row>
    <row r="28" spans="2:34">
      <c r="T28" t="s">
        <v>181</v>
      </c>
      <c r="U28" t="s">
        <v>182</v>
      </c>
      <c r="W28" s="60">
        <v>0.31944444444444398</v>
      </c>
      <c r="Y28" s="60">
        <v>0.31944444444444398</v>
      </c>
      <c r="AH28">
        <v>26</v>
      </c>
    </row>
    <row r="29" spans="2:34">
      <c r="T29" t="s">
        <v>183</v>
      </c>
      <c r="U29" t="s">
        <v>184</v>
      </c>
      <c r="W29" s="60">
        <v>0.32291666666666602</v>
      </c>
      <c r="Y29" s="60">
        <v>0.32291666666666602</v>
      </c>
      <c r="AH29">
        <v>27</v>
      </c>
    </row>
    <row r="30" spans="2:34">
      <c r="T30" t="s">
        <v>185</v>
      </c>
      <c r="U30" t="s">
        <v>186</v>
      </c>
      <c r="W30" s="60">
        <v>0.32638888888888901</v>
      </c>
      <c r="Y30" s="60">
        <v>0.32638888888888901</v>
      </c>
      <c r="AH30">
        <v>28</v>
      </c>
    </row>
    <row r="31" spans="2:34">
      <c r="T31" t="s">
        <v>187</v>
      </c>
      <c r="U31" t="s">
        <v>188</v>
      </c>
      <c r="W31" s="60">
        <v>0.32986111111111099</v>
      </c>
      <c r="Y31" s="60">
        <v>0.32986111111111099</v>
      </c>
      <c r="AH31">
        <v>29</v>
      </c>
    </row>
    <row r="32" spans="2:34">
      <c r="T32" t="s">
        <v>189</v>
      </c>
      <c r="U32" t="s">
        <v>190</v>
      </c>
      <c r="W32" s="60">
        <v>0.33333333333333298</v>
      </c>
      <c r="Y32" s="60">
        <v>0.33333333333333298</v>
      </c>
      <c r="AH32">
        <v>30</v>
      </c>
    </row>
    <row r="33" spans="20:34">
      <c r="T33" t="s">
        <v>191</v>
      </c>
      <c r="U33" t="s">
        <v>192</v>
      </c>
      <c r="W33" s="60">
        <v>0.33680555555555602</v>
      </c>
      <c r="Y33" s="60">
        <v>0.33680555555555602</v>
      </c>
      <c r="AH33">
        <v>31</v>
      </c>
    </row>
    <row r="34" spans="20:34">
      <c r="T34" t="s">
        <v>193</v>
      </c>
      <c r="U34" t="s">
        <v>194</v>
      </c>
      <c r="W34" s="60">
        <v>0.34027777777777801</v>
      </c>
      <c r="Y34" s="60">
        <v>0.34027777777777801</v>
      </c>
      <c r="AH34">
        <v>32</v>
      </c>
    </row>
    <row r="35" spans="20:34">
      <c r="T35" t="s">
        <v>195</v>
      </c>
      <c r="U35" t="s">
        <v>194</v>
      </c>
      <c r="W35" s="60">
        <v>0.34375</v>
      </c>
      <c r="Y35" s="60">
        <v>0.34375</v>
      </c>
      <c r="AH35">
        <v>33</v>
      </c>
    </row>
    <row r="36" spans="20:34">
      <c r="T36" t="s">
        <v>196</v>
      </c>
      <c r="U36" t="s">
        <v>197</v>
      </c>
      <c r="W36" s="60">
        <v>0.34722222222222199</v>
      </c>
      <c r="Y36" s="60">
        <v>0.34722222222222199</v>
      </c>
      <c r="AH36">
        <v>34</v>
      </c>
    </row>
    <row r="37" spans="20:34">
      <c r="T37" t="s">
        <v>198</v>
      </c>
      <c r="U37" t="s">
        <v>199</v>
      </c>
      <c r="W37" s="60">
        <v>0.35069444444444398</v>
      </c>
      <c r="Y37" s="60">
        <v>0.35069444444444398</v>
      </c>
      <c r="AH37">
        <v>35</v>
      </c>
    </row>
    <row r="38" spans="20:34">
      <c r="T38" t="s">
        <v>200</v>
      </c>
      <c r="U38" t="s">
        <v>201</v>
      </c>
      <c r="W38" s="60">
        <v>0.35416666666666702</v>
      </c>
      <c r="Y38" s="60">
        <v>0.35416666666666702</v>
      </c>
      <c r="AH38">
        <v>36</v>
      </c>
    </row>
    <row r="39" spans="20:34">
      <c r="T39" t="s">
        <v>202</v>
      </c>
      <c r="U39" t="s">
        <v>203</v>
      </c>
      <c r="W39" s="60">
        <v>0.35763888888888901</v>
      </c>
      <c r="Y39" s="60">
        <v>0.35763888888888901</v>
      </c>
      <c r="AH39">
        <v>37</v>
      </c>
    </row>
    <row r="40" spans="20:34">
      <c r="T40" t="s">
        <v>204</v>
      </c>
      <c r="U40" t="s">
        <v>205</v>
      </c>
      <c r="W40" s="60">
        <v>0.36111111111111099</v>
      </c>
      <c r="Y40" s="60">
        <v>0.36111111111111099</v>
      </c>
      <c r="AH40">
        <v>38</v>
      </c>
    </row>
    <row r="41" spans="20:34">
      <c r="W41" s="60">
        <v>0.36458333333333298</v>
      </c>
      <c r="Y41" s="60">
        <v>0.36458333333333298</v>
      </c>
      <c r="AH41">
        <v>39</v>
      </c>
    </row>
    <row r="42" spans="20:34">
      <c r="W42" s="60">
        <v>0.36805555555555503</v>
      </c>
      <c r="Y42" s="60">
        <v>0.36805555555555503</v>
      </c>
      <c r="AH42">
        <v>40</v>
      </c>
    </row>
    <row r="43" spans="20:34">
      <c r="W43" s="60">
        <v>0.37152777777777801</v>
      </c>
      <c r="Y43" s="60">
        <v>0.37152777777777801</v>
      </c>
      <c r="AH43">
        <v>41</v>
      </c>
    </row>
    <row r="44" spans="20:34">
      <c r="W44" s="60">
        <v>0.375</v>
      </c>
      <c r="Y44" s="60">
        <v>0.375</v>
      </c>
      <c r="AH44">
        <v>42</v>
      </c>
    </row>
    <row r="45" spans="20:34">
      <c r="W45" s="60">
        <v>0.37847222222222199</v>
      </c>
      <c r="Y45" s="60">
        <v>0.37847222222222199</v>
      </c>
      <c r="AH45">
        <v>43</v>
      </c>
    </row>
    <row r="46" spans="20:34">
      <c r="W46" s="60">
        <v>0.38194444444444398</v>
      </c>
      <c r="Y46" s="60">
        <v>0.38194444444444398</v>
      </c>
      <c r="AH46">
        <v>44</v>
      </c>
    </row>
    <row r="47" spans="20:34">
      <c r="W47" s="60">
        <v>0.38541666666666602</v>
      </c>
      <c r="Y47" s="60">
        <v>0.38541666666666602</v>
      </c>
      <c r="AH47">
        <v>45</v>
      </c>
    </row>
    <row r="48" spans="20:34">
      <c r="W48" s="60">
        <v>0.38888888888888901</v>
      </c>
      <c r="Y48" s="60">
        <v>0.38888888888888901</v>
      </c>
      <c r="AH48">
        <v>46</v>
      </c>
    </row>
    <row r="49" spans="23:34">
      <c r="W49" s="60">
        <v>0.39236111111111099</v>
      </c>
      <c r="Y49" s="60">
        <v>0.39236111111111099</v>
      </c>
      <c r="AH49">
        <v>47</v>
      </c>
    </row>
    <row r="50" spans="23:34">
      <c r="W50" s="60">
        <v>0.39583333333333298</v>
      </c>
      <c r="Y50" s="60">
        <v>0.39583333333333298</v>
      </c>
      <c r="AH50">
        <v>48</v>
      </c>
    </row>
    <row r="51" spans="23:34">
      <c r="W51" s="60">
        <v>0.39930555555555503</v>
      </c>
      <c r="Y51" s="60">
        <v>0.39930555555555503</v>
      </c>
      <c r="AH51">
        <v>49</v>
      </c>
    </row>
    <row r="52" spans="23:34">
      <c r="W52" s="60">
        <v>0.40277777777777701</v>
      </c>
      <c r="Y52" s="60">
        <v>0.40277777777777701</v>
      </c>
      <c r="AH52">
        <v>50</v>
      </c>
    </row>
    <row r="53" spans="23:34">
      <c r="W53" s="60">
        <v>0.40625</v>
      </c>
      <c r="Y53" s="60">
        <v>0.40625</v>
      </c>
      <c r="AH53">
        <v>51</v>
      </c>
    </row>
    <row r="54" spans="23:34">
      <c r="W54" s="60">
        <v>0.40972222222222199</v>
      </c>
      <c r="Y54" s="60">
        <v>0.40972222222222199</v>
      </c>
      <c r="AH54">
        <v>52</v>
      </c>
    </row>
    <row r="55" spans="23:34">
      <c r="W55" s="60">
        <v>0.41319444444444398</v>
      </c>
      <c r="Y55" s="60">
        <v>0.41319444444444398</v>
      </c>
      <c r="AH55">
        <v>53</v>
      </c>
    </row>
    <row r="56" spans="23:34">
      <c r="W56" s="60">
        <v>0.41666666666666602</v>
      </c>
      <c r="Y56" s="60">
        <v>0.41666666666666602</v>
      </c>
      <c r="AH56">
        <v>54</v>
      </c>
    </row>
    <row r="57" spans="23:34">
      <c r="W57" s="60">
        <v>0.42013888888888901</v>
      </c>
      <c r="Y57" s="60">
        <v>0.42013888888888901</v>
      </c>
      <c r="AH57">
        <v>55</v>
      </c>
    </row>
    <row r="58" spans="23:34">
      <c r="W58" s="60">
        <v>0.42361111111111099</v>
      </c>
      <c r="Y58" s="60">
        <v>0.42361111111111099</v>
      </c>
      <c r="AH58">
        <v>56</v>
      </c>
    </row>
    <row r="59" spans="23:34">
      <c r="W59" s="60">
        <v>0.42708333333333298</v>
      </c>
      <c r="Y59" s="60">
        <v>0.42708333333333298</v>
      </c>
      <c r="AH59">
        <v>57</v>
      </c>
    </row>
    <row r="60" spans="23:34">
      <c r="W60" s="60">
        <v>0.43055555555555503</v>
      </c>
      <c r="Y60" s="60">
        <v>0.43055555555555503</v>
      </c>
      <c r="AH60">
        <v>58</v>
      </c>
    </row>
    <row r="61" spans="23:34">
      <c r="W61" s="60">
        <v>0.43402777777777701</v>
      </c>
      <c r="Y61" s="60">
        <v>0.43402777777777701</v>
      </c>
      <c r="AH61">
        <v>59</v>
      </c>
    </row>
    <row r="62" spans="23:34">
      <c r="W62" s="60">
        <v>0.4375</v>
      </c>
      <c r="Y62" s="60">
        <v>0.4375</v>
      </c>
      <c r="AH62">
        <v>60</v>
      </c>
    </row>
    <row r="63" spans="23:34">
      <c r="W63" s="60">
        <v>0.44097222222222199</v>
      </c>
      <c r="Y63" s="60">
        <v>0.44097222222222199</v>
      </c>
      <c r="AH63">
        <v>61</v>
      </c>
    </row>
    <row r="64" spans="23:34">
      <c r="W64" s="60">
        <v>0.44444444444444398</v>
      </c>
      <c r="Y64" s="60">
        <v>0.44444444444444398</v>
      </c>
      <c r="AH64">
        <v>62</v>
      </c>
    </row>
    <row r="65" spans="23:34">
      <c r="W65" s="60">
        <v>0.44791666666666602</v>
      </c>
      <c r="Y65" s="60">
        <v>0.44791666666666602</v>
      </c>
      <c r="AH65">
        <v>63</v>
      </c>
    </row>
    <row r="66" spans="23:34">
      <c r="W66" s="60">
        <v>0.45138888888888801</v>
      </c>
      <c r="Y66" s="60">
        <v>0.45138888888888801</v>
      </c>
      <c r="AH66">
        <v>64</v>
      </c>
    </row>
    <row r="67" spans="23:34">
      <c r="W67" s="60">
        <v>0.45486111111111099</v>
      </c>
      <c r="Y67" s="60">
        <v>0.45486111111111099</v>
      </c>
      <c r="AH67">
        <v>65</v>
      </c>
    </row>
    <row r="68" spans="23:34">
      <c r="W68" s="60">
        <v>0.45833333333333298</v>
      </c>
      <c r="Y68" s="60">
        <v>0.45833333333333298</v>
      </c>
      <c r="AH68">
        <v>66</v>
      </c>
    </row>
    <row r="69" spans="23:34">
      <c r="W69" s="60">
        <v>0.46180555555555503</v>
      </c>
      <c r="Y69" s="60">
        <v>0.46180555555555503</v>
      </c>
      <c r="AH69">
        <v>67</v>
      </c>
    </row>
    <row r="70" spans="23:34">
      <c r="W70" s="60">
        <v>0.46527777777777701</v>
      </c>
      <c r="Y70" s="60">
        <v>0.46527777777777701</v>
      </c>
      <c r="AH70">
        <v>68</v>
      </c>
    </row>
    <row r="71" spans="23:34">
      <c r="W71" s="60">
        <v>0.468749999999999</v>
      </c>
      <c r="Y71" s="60">
        <v>0.468749999999999</v>
      </c>
      <c r="AH71">
        <v>69</v>
      </c>
    </row>
    <row r="72" spans="23:34">
      <c r="W72" s="60">
        <v>0.47222222222222199</v>
      </c>
      <c r="Y72" s="60">
        <v>0.47222222222222199</v>
      </c>
      <c r="AH72">
        <v>70</v>
      </c>
    </row>
    <row r="73" spans="23:34">
      <c r="W73" s="60">
        <v>0.47569444444444398</v>
      </c>
      <c r="Y73" s="60">
        <v>0.47569444444444398</v>
      </c>
      <c r="AH73">
        <v>71</v>
      </c>
    </row>
    <row r="74" spans="23:34">
      <c r="W74" s="60">
        <v>0.47916666666666602</v>
      </c>
      <c r="Y74" s="60">
        <v>0.47916666666666602</v>
      </c>
      <c r="AH74">
        <v>72</v>
      </c>
    </row>
    <row r="75" spans="23:34">
      <c r="W75" s="60">
        <v>0.48263888888888801</v>
      </c>
      <c r="Y75" s="60">
        <v>0.48263888888888801</v>
      </c>
      <c r="AH75">
        <v>73</v>
      </c>
    </row>
    <row r="76" spans="23:34">
      <c r="W76" s="60">
        <v>0.48611111111111099</v>
      </c>
      <c r="Y76" s="60">
        <v>0.48611111111111099</v>
      </c>
      <c r="AH76">
        <v>74</v>
      </c>
    </row>
    <row r="77" spans="23:34">
      <c r="W77" s="60">
        <v>0.48958333333333298</v>
      </c>
      <c r="Y77" s="60">
        <v>0.48958333333333298</v>
      </c>
      <c r="AH77">
        <v>75</v>
      </c>
    </row>
    <row r="78" spans="23:34">
      <c r="W78" s="60">
        <v>0.49305555555555503</v>
      </c>
      <c r="Y78" s="60">
        <v>0.49305555555555503</v>
      </c>
      <c r="AH78">
        <v>76</v>
      </c>
    </row>
    <row r="79" spans="23:34">
      <c r="W79" s="60">
        <v>0.49652777777777701</v>
      </c>
      <c r="Y79" s="60">
        <v>0.49652777777777701</v>
      </c>
      <c r="AH79">
        <v>77</v>
      </c>
    </row>
    <row r="80" spans="23:34">
      <c r="W80" s="60">
        <v>0.499999999999999</v>
      </c>
      <c r="Y80" s="60">
        <v>0.499999999999999</v>
      </c>
      <c r="AH80">
        <v>78</v>
      </c>
    </row>
    <row r="81" spans="23:34">
      <c r="W81" s="60">
        <v>0.50347222222222199</v>
      </c>
      <c r="Y81" s="60">
        <v>0.50347222222222199</v>
      </c>
      <c r="AH81">
        <v>79</v>
      </c>
    </row>
    <row r="82" spans="23:34">
      <c r="W82" s="60">
        <v>0.50694444444444398</v>
      </c>
      <c r="Y82" s="60">
        <v>0.50694444444444398</v>
      </c>
      <c r="AH82">
        <v>80</v>
      </c>
    </row>
    <row r="83" spans="23:34">
      <c r="W83" s="60">
        <v>0.51041666666666596</v>
      </c>
      <c r="Y83" s="60">
        <v>0.51041666666666596</v>
      </c>
      <c r="AH83">
        <v>81</v>
      </c>
    </row>
    <row r="84" spans="23:34">
      <c r="W84" s="60">
        <v>0.51388888888888795</v>
      </c>
      <c r="Y84" s="60">
        <v>0.51388888888888795</v>
      </c>
      <c r="AH84">
        <v>82</v>
      </c>
    </row>
    <row r="85" spans="23:34">
      <c r="W85" s="60">
        <v>0.51736111111111005</v>
      </c>
      <c r="Y85" s="60">
        <v>0.51736111111111005</v>
      </c>
      <c r="AH85">
        <v>83</v>
      </c>
    </row>
    <row r="86" spans="23:34">
      <c r="W86" s="60">
        <v>0.52083333333333304</v>
      </c>
      <c r="Y86" s="60">
        <v>0.52083333333333304</v>
      </c>
      <c r="AH86">
        <v>84</v>
      </c>
    </row>
    <row r="87" spans="23:34">
      <c r="W87" s="60">
        <v>0.52430555555555503</v>
      </c>
      <c r="Y87" s="60">
        <v>0.52430555555555503</v>
      </c>
      <c r="AH87">
        <v>85</v>
      </c>
    </row>
    <row r="88" spans="23:34">
      <c r="W88" s="60">
        <v>0.52777777777777701</v>
      </c>
      <c r="Y88" s="60">
        <v>0.52777777777777701</v>
      </c>
      <c r="AH88">
        <v>86</v>
      </c>
    </row>
    <row r="89" spans="23:34">
      <c r="W89" s="60">
        <v>0.531249999999999</v>
      </c>
      <c r="Y89" s="60">
        <v>0.531249999999999</v>
      </c>
      <c r="AH89">
        <v>87</v>
      </c>
    </row>
    <row r="90" spans="23:34">
      <c r="W90" s="60">
        <v>0.53472222222222099</v>
      </c>
      <c r="Y90" s="60">
        <v>0.53472222222222099</v>
      </c>
      <c r="AH90">
        <v>88</v>
      </c>
    </row>
    <row r="91" spans="23:34">
      <c r="W91" s="60">
        <v>0.53819444444444398</v>
      </c>
      <c r="Y91" s="60">
        <v>0.53819444444444398</v>
      </c>
      <c r="AH91">
        <v>89</v>
      </c>
    </row>
    <row r="92" spans="23:34">
      <c r="W92" s="60">
        <v>0.54166666666666596</v>
      </c>
      <c r="Y92" s="60">
        <v>0.54166666666666596</v>
      </c>
      <c r="AH92">
        <v>90</v>
      </c>
    </row>
    <row r="93" spans="23:34">
      <c r="W93" s="60">
        <v>0.54513888888888795</v>
      </c>
      <c r="Y93" s="60">
        <v>0.54513888888888795</v>
      </c>
    </row>
    <row r="94" spans="23:34">
      <c r="W94" s="60">
        <v>0.54861111111111005</v>
      </c>
      <c r="Y94" s="60">
        <v>0.54861111111111005</v>
      </c>
    </row>
    <row r="95" spans="23:34">
      <c r="W95" s="60">
        <v>0.55208333333333304</v>
      </c>
      <c r="Y95" s="60">
        <v>0.55208333333333304</v>
      </c>
    </row>
    <row r="96" spans="23:34">
      <c r="W96" s="60">
        <v>0.55555555555555503</v>
      </c>
      <c r="Y96" s="60">
        <v>0.55555555555555503</v>
      </c>
    </row>
    <row r="97" spans="23:25">
      <c r="W97" s="60">
        <v>0.55902777777777701</v>
      </c>
      <c r="Y97" s="60">
        <v>0.55902777777777701</v>
      </c>
    </row>
    <row r="98" spans="23:25">
      <c r="W98" s="60">
        <v>0.562499999999999</v>
      </c>
      <c r="Y98" s="60">
        <v>0.562499999999999</v>
      </c>
    </row>
    <row r="99" spans="23:25">
      <c r="W99" s="60">
        <v>0.56597222222222099</v>
      </c>
      <c r="Y99" s="60">
        <v>0.56597222222222099</v>
      </c>
    </row>
    <row r="100" spans="23:25">
      <c r="W100" s="60">
        <v>0.56944444444444398</v>
      </c>
      <c r="Y100" s="60">
        <v>0.56944444444444398</v>
      </c>
    </row>
    <row r="101" spans="23:25">
      <c r="W101" s="60">
        <v>0.57291666666666596</v>
      </c>
      <c r="Y101" s="60">
        <v>0.57291666666666596</v>
      </c>
    </row>
    <row r="102" spans="23:25">
      <c r="W102" s="60">
        <v>0.57638888888888795</v>
      </c>
      <c r="Y102" s="60">
        <v>0.57638888888888795</v>
      </c>
    </row>
    <row r="103" spans="23:25">
      <c r="W103" s="60">
        <v>0.57986111111111005</v>
      </c>
      <c r="Y103" s="60">
        <v>0.57986111111111005</v>
      </c>
    </row>
    <row r="104" spans="23:25">
      <c r="W104" s="60">
        <v>0.58333333333333204</v>
      </c>
      <c r="Y104" s="60">
        <v>0.58333333333333204</v>
      </c>
    </row>
    <row r="105" spans="23:25">
      <c r="W105" s="60">
        <v>0.58680555555555503</v>
      </c>
      <c r="Y105" s="60">
        <v>0.58680555555555503</v>
      </c>
    </row>
    <row r="106" spans="23:25">
      <c r="W106" s="60">
        <v>0.59027777777777701</v>
      </c>
      <c r="Y106" s="60">
        <v>0.59027777777777701</v>
      </c>
    </row>
    <row r="107" spans="23:25">
      <c r="W107" s="60">
        <v>0.593749999999999</v>
      </c>
      <c r="Y107" s="60">
        <v>0.593749999999999</v>
      </c>
    </row>
    <row r="108" spans="23:25">
      <c r="W108" s="60">
        <v>0.59722222222222099</v>
      </c>
      <c r="Y108" s="60">
        <v>0.59722222222222099</v>
      </c>
    </row>
    <row r="109" spans="23:25">
      <c r="W109" s="60">
        <v>0.60069444444444298</v>
      </c>
      <c r="Y109" s="60">
        <v>0.60069444444444298</v>
      </c>
    </row>
    <row r="110" spans="23:25">
      <c r="W110" s="60">
        <v>0.60416666666666596</v>
      </c>
      <c r="Y110" s="60">
        <v>0.60416666666666596</v>
      </c>
    </row>
    <row r="111" spans="23:25">
      <c r="W111" s="60">
        <v>0.60763888888888795</v>
      </c>
      <c r="Y111" s="60">
        <v>0.60763888888888795</v>
      </c>
    </row>
    <row r="112" spans="23:25">
      <c r="W112" s="60">
        <v>0.61111111111111005</v>
      </c>
      <c r="Y112" s="60">
        <v>0.61111111111111005</v>
      </c>
    </row>
    <row r="113" spans="23:25">
      <c r="W113" s="60">
        <v>0.61458333333333204</v>
      </c>
      <c r="Y113" s="60">
        <v>0.61458333333333204</v>
      </c>
    </row>
    <row r="114" spans="23:25">
      <c r="W114" s="60">
        <v>0.61805555555555503</v>
      </c>
      <c r="Y114" s="60">
        <v>0.61805555555555503</v>
      </c>
    </row>
    <row r="115" spans="23:25">
      <c r="W115" s="60">
        <v>0.62152777777777701</v>
      </c>
      <c r="Y115" s="60">
        <v>0.62152777777777701</v>
      </c>
    </row>
    <row r="116" spans="23:25">
      <c r="W116" s="60">
        <v>0.624999999999999</v>
      </c>
      <c r="Y116" s="60">
        <v>0.624999999999999</v>
      </c>
    </row>
    <row r="117" spans="23:25">
      <c r="W117" s="60">
        <v>0.62847222222222099</v>
      </c>
      <c r="Y117" s="60">
        <v>0.62847222222222099</v>
      </c>
    </row>
    <row r="118" spans="23:25">
      <c r="W118" s="60">
        <v>0.63194444444444298</v>
      </c>
      <c r="Y118" s="60">
        <v>0.63194444444444298</v>
      </c>
    </row>
    <row r="119" spans="23:25">
      <c r="W119" s="60">
        <v>0.63541666666666596</v>
      </c>
      <c r="Y119" s="60">
        <v>0.63541666666666596</v>
      </c>
    </row>
    <row r="120" spans="23:25">
      <c r="W120" s="60">
        <v>0.63888888888888795</v>
      </c>
      <c r="Y120" s="60">
        <v>0.63888888888888795</v>
      </c>
    </row>
    <row r="121" spans="23:25">
      <c r="W121" s="60">
        <v>0.64236111111111005</v>
      </c>
      <c r="Y121" s="60">
        <v>0.64236111111111005</v>
      </c>
    </row>
    <row r="122" spans="23:25">
      <c r="W122" s="60">
        <v>0.64583333333333204</v>
      </c>
      <c r="Y122" s="60">
        <v>0.64583333333333204</v>
      </c>
    </row>
    <row r="123" spans="23:25">
      <c r="W123" s="60">
        <v>0.64930555555555403</v>
      </c>
      <c r="Y123" s="60">
        <v>0.64930555555555403</v>
      </c>
    </row>
    <row r="124" spans="23:25">
      <c r="W124" s="60">
        <v>0.65277777777777701</v>
      </c>
      <c r="Y124" s="60">
        <v>0.65277777777777701</v>
      </c>
    </row>
    <row r="125" spans="23:25">
      <c r="W125" s="60">
        <v>0.656249999999999</v>
      </c>
      <c r="Y125" s="60">
        <v>0.656249999999999</v>
      </c>
    </row>
    <row r="126" spans="23:25">
      <c r="W126" s="60">
        <v>0.65972222222222099</v>
      </c>
      <c r="Y126" s="60">
        <v>0.65972222222222099</v>
      </c>
    </row>
    <row r="127" spans="23:25">
      <c r="W127" s="60">
        <v>0.66319444444444298</v>
      </c>
      <c r="Y127" s="60">
        <v>0.66319444444444298</v>
      </c>
    </row>
    <row r="128" spans="23:25">
      <c r="W128" s="60">
        <v>0.66666666666666496</v>
      </c>
      <c r="Y128" s="60">
        <v>0.66666666666666496</v>
      </c>
    </row>
    <row r="129" spans="23:25">
      <c r="W129" s="60">
        <v>0.67013888888888795</v>
      </c>
      <c r="Y129" s="60">
        <v>0.67013888888888795</v>
      </c>
    </row>
    <row r="130" spans="23:25">
      <c r="W130" s="60">
        <v>0.67361111111111005</v>
      </c>
      <c r="Y130" s="60">
        <v>0.67361111111111005</v>
      </c>
    </row>
    <row r="131" spans="23:25">
      <c r="W131" s="60">
        <v>0.67708333333333204</v>
      </c>
      <c r="Y131" s="60">
        <v>0.67708333333333204</v>
      </c>
    </row>
    <row r="132" spans="23:25">
      <c r="W132" s="60">
        <v>0.68055555555555403</v>
      </c>
      <c r="Y132" s="60">
        <v>0.68055555555555403</v>
      </c>
    </row>
    <row r="133" spans="23:25">
      <c r="W133" s="60">
        <v>0.68402777777777601</v>
      </c>
      <c r="Y133" s="60">
        <v>0.68402777777777601</v>
      </c>
    </row>
    <row r="134" spans="23:25">
      <c r="W134" s="60">
        <v>0.687499999999999</v>
      </c>
      <c r="Y134" s="60">
        <v>0.687499999999999</v>
      </c>
    </row>
    <row r="135" spans="23:25">
      <c r="W135" s="60">
        <v>0.69097222222222099</v>
      </c>
      <c r="Y135" s="60">
        <v>0.69097222222222099</v>
      </c>
    </row>
    <row r="136" spans="23:25">
      <c r="W136" s="60">
        <v>0.69444444444444298</v>
      </c>
      <c r="Y136" s="60">
        <v>0.69444444444444298</v>
      </c>
    </row>
    <row r="137" spans="23:25">
      <c r="W137" s="60">
        <v>0.69791666666666496</v>
      </c>
      <c r="Y137" s="60">
        <v>0.69791666666666496</v>
      </c>
    </row>
    <row r="138" spans="23:25">
      <c r="W138" s="60">
        <v>0.70138888888888795</v>
      </c>
      <c r="Y138" s="60">
        <v>0.70138888888888795</v>
      </c>
    </row>
    <row r="139" spans="23:25">
      <c r="W139" s="60">
        <v>0.70486111111111005</v>
      </c>
      <c r="Y139" s="60">
        <v>0.70486111111111005</v>
      </c>
    </row>
    <row r="140" spans="23:25">
      <c r="W140" s="60">
        <v>0.70833333333333204</v>
      </c>
      <c r="Y140" s="60">
        <v>0.70833333333333204</v>
      </c>
    </row>
    <row r="141" spans="23:25">
      <c r="W141" s="60">
        <v>0.71180555555555403</v>
      </c>
      <c r="Y141" s="60">
        <v>0.71180555555555403</v>
      </c>
    </row>
    <row r="142" spans="23:25">
      <c r="W142" s="60">
        <v>0.71527777777777601</v>
      </c>
      <c r="Y142" s="60">
        <v>0.71527777777777601</v>
      </c>
    </row>
    <row r="143" spans="23:25">
      <c r="W143" s="60">
        <v>0.718749999999999</v>
      </c>
      <c r="Y143" s="60">
        <v>0.718749999999999</v>
      </c>
    </row>
    <row r="144" spans="23:25">
      <c r="W144" s="60">
        <v>0.72222222222222099</v>
      </c>
      <c r="Y144" s="60">
        <v>0.72222222222222099</v>
      </c>
    </row>
    <row r="145" spans="23:25">
      <c r="W145" s="60">
        <v>0.72569444444444298</v>
      </c>
      <c r="Y145" s="60">
        <v>0.72569444444444298</v>
      </c>
    </row>
    <row r="146" spans="23:25">
      <c r="W146" s="60">
        <v>0.72916666666666496</v>
      </c>
      <c r="Y146" s="60">
        <v>0.72916666666666496</v>
      </c>
    </row>
    <row r="147" spans="23:25">
      <c r="W147" s="60">
        <v>0.73263888888888695</v>
      </c>
      <c r="Y147" s="60">
        <v>0.73263888888888695</v>
      </c>
    </row>
    <row r="148" spans="23:25">
      <c r="W148" s="60">
        <v>0.73611111111111005</v>
      </c>
      <c r="Y148" s="60">
        <v>0.73611111111111005</v>
      </c>
    </row>
    <row r="149" spans="23:25">
      <c r="W149" s="60">
        <v>0.73958333333333204</v>
      </c>
      <c r="Y149" s="60">
        <v>0.73958333333333204</v>
      </c>
    </row>
    <row r="150" spans="23:25">
      <c r="W150" s="60">
        <v>0.74305555555555403</v>
      </c>
      <c r="Y150" s="60">
        <v>0.74305555555555403</v>
      </c>
    </row>
    <row r="151" spans="23:25">
      <c r="W151" s="60">
        <v>0.74652777777777601</v>
      </c>
      <c r="Y151" s="60">
        <v>0.74652777777777601</v>
      </c>
    </row>
    <row r="152" spans="23:25">
      <c r="W152" s="60">
        <v>0.749999999999998</v>
      </c>
      <c r="Y152" s="60">
        <v>0.749999999999998</v>
      </c>
    </row>
    <row r="153" spans="23:25">
      <c r="W153" s="60">
        <v>0.75347222222222099</v>
      </c>
      <c r="Y153" s="60">
        <v>0.75347222222222099</v>
      </c>
    </row>
    <row r="154" spans="23:25">
      <c r="W154" s="60">
        <v>0.75694444444444298</v>
      </c>
      <c r="Y154" s="60">
        <v>0.75694444444444298</v>
      </c>
    </row>
    <row r="155" spans="23:25">
      <c r="W155" s="60">
        <v>0.76041666666666496</v>
      </c>
      <c r="Y155" s="60">
        <v>0.76041666666666496</v>
      </c>
    </row>
    <row r="156" spans="23:25">
      <c r="W156" s="60">
        <v>0.76388888888888695</v>
      </c>
      <c r="Y156" s="60">
        <v>0.76388888888888695</v>
      </c>
    </row>
    <row r="157" spans="23:25">
      <c r="W157" s="60">
        <v>0.76736111111111005</v>
      </c>
      <c r="Y157" s="60">
        <v>0.76736111111111005</v>
      </c>
    </row>
    <row r="158" spans="23:25">
      <c r="W158" s="60">
        <v>0.77083333333333204</v>
      </c>
      <c r="Y158" s="60">
        <v>0.77083333333333204</v>
      </c>
    </row>
    <row r="159" spans="23:25">
      <c r="W159" s="60">
        <v>0.77430555555555403</v>
      </c>
      <c r="Y159" s="60">
        <v>0.77430555555555403</v>
      </c>
    </row>
    <row r="160" spans="23:25">
      <c r="W160" s="60">
        <v>0.77777777777777601</v>
      </c>
      <c r="Y160" s="60">
        <v>0.77777777777777601</v>
      </c>
    </row>
    <row r="161" spans="23:25">
      <c r="W161" s="60">
        <v>0.781249999999998</v>
      </c>
      <c r="Y161" s="60">
        <v>0.781249999999998</v>
      </c>
    </row>
    <row r="162" spans="23:25">
      <c r="W162" s="60">
        <v>0.78472222222222099</v>
      </c>
      <c r="Y162" s="60">
        <v>0.78472222222222099</v>
      </c>
    </row>
    <row r="163" spans="23:25">
      <c r="W163" s="60">
        <v>0.78819444444444298</v>
      </c>
      <c r="Y163" s="60">
        <v>0.78819444444444298</v>
      </c>
    </row>
    <row r="164" spans="23:25">
      <c r="W164" s="60">
        <v>0.79166666666666496</v>
      </c>
      <c r="Y164" s="60">
        <v>0.79166666666666496</v>
      </c>
    </row>
    <row r="165" spans="23:25">
      <c r="W165" s="60">
        <v>0.79513888888888695</v>
      </c>
      <c r="Y165" s="60">
        <v>0.79513888888888695</v>
      </c>
    </row>
    <row r="166" spans="23:25">
      <c r="W166" s="60">
        <v>0.79861111111110905</v>
      </c>
      <c r="Y166" s="60">
        <v>0.79861111111110905</v>
      </c>
    </row>
    <row r="167" spans="23:25">
      <c r="W167" s="60">
        <v>0.80208333333333204</v>
      </c>
      <c r="Y167" s="60">
        <v>0.80208333333333204</v>
      </c>
    </row>
    <row r="168" spans="23:25">
      <c r="W168" s="60">
        <v>0.80555555555555403</v>
      </c>
      <c r="Y168" s="60">
        <v>0.80555555555555403</v>
      </c>
    </row>
    <row r="169" spans="23:25">
      <c r="W169" s="60">
        <v>0.80902777777777601</v>
      </c>
      <c r="Y169" s="60">
        <v>0.80902777777777601</v>
      </c>
    </row>
    <row r="170" spans="23:25">
      <c r="W170" s="60">
        <v>0.812499999999998</v>
      </c>
      <c r="Y170" s="60">
        <v>0.812499999999998</v>
      </c>
    </row>
    <row r="171" spans="23:25">
      <c r="W171" s="60">
        <v>0.81597222222221999</v>
      </c>
      <c r="Y171" s="60">
        <v>0.81597222222221999</v>
      </c>
    </row>
    <row r="172" spans="23:25">
      <c r="W172" s="60">
        <v>0.81944444444444298</v>
      </c>
      <c r="Y172" s="60">
        <v>0.81944444444444298</v>
      </c>
    </row>
    <row r="173" spans="23:25">
      <c r="W173" s="60">
        <v>0.82291666666666496</v>
      </c>
      <c r="Y173" s="60">
        <v>0.82291666666666496</v>
      </c>
    </row>
    <row r="174" spans="23:25">
      <c r="W174" s="60">
        <v>0.82638888888888695</v>
      </c>
      <c r="Y174" s="60">
        <v>0.82638888888888695</v>
      </c>
    </row>
    <row r="175" spans="23:25">
      <c r="W175" s="60">
        <v>0.82986111111110905</v>
      </c>
      <c r="Y175" s="60">
        <v>0.82986111111110905</v>
      </c>
    </row>
    <row r="176" spans="23:25">
      <c r="W176" s="60">
        <v>0.83333333333333204</v>
      </c>
      <c r="Y176" s="60">
        <v>0.83333333333333204</v>
      </c>
    </row>
    <row r="177" spans="23:25">
      <c r="W177" s="60">
        <v>0.83680555555555403</v>
      </c>
      <c r="Y177" s="60">
        <v>0.83680555555555403</v>
      </c>
    </row>
    <row r="178" spans="23:25">
      <c r="W178" s="60">
        <v>0.84027777777777601</v>
      </c>
      <c r="Y178" s="60">
        <v>0.84027777777777601</v>
      </c>
    </row>
    <row r="179" spans="23:25">
      <c r="W179" s="60">
        <v>0.843749999999998</v>
      </c>
      <c r="Y179" s="60">
        <v>0.843749999999998</v>
      </c>
    </row>
    <row r="180" spans="23:25">
      <c r="W180" s="60">
        <v>0.84722222222221999</v>
      </c>
      <c r="Y180" s="60">
        <v>0.84722222222221999</v>
      </c>
    </row>
    <row r="181" spans="23:25">
      <c r="W181" s="60">
        <v>0.85069444444444298</v>
      </c>
      <c r="Y181" s="60">
        <v>0.85069444444444298</v>
      </c>
    </row>
    <row r="182" spans="23:25">
      <c r="W182" s="60">
        <v>0.85416666666666496</v>
      </c>
      <c r="Y182" s="60">
        <v>0.85416666666666496</v>
      </c>
    </row>
    <row r="183" spans="23:25">
      <c r="W183" s="60">
        <v>0.85763888888888695</v>
      </c>
      <c r="Y183" s="60">
        <v>0.85763888888888695</v>
      </c>
    </row>
    <row r="184" spans="23:25">
      <c r="W184" s="60">
        <v>0.86111111111110905</v>
      </c>
      <c r="Y184" s="60">
        <v>0.86111111111110905</v>
      </c>
    </row>
    <row r="185" spans="23:25">
      <c r="W185" s="60">
        <v>0.86458333333333104</v>
      </c>
      <c r="Y185" s="60">
        <v>0.86458333333333104</v>
      </c>
    </row>
    <row r="186" spans="23:25">
      <c r="W186" s="60">
        <v>0.86805555555555403</v>
      </c>
      <c r="Y186" s="60">
        <v>0.86805555555555403</v>
      </c>
    </row>
    <row r="187" spans="23:25">
      <c r="W187" s="60">
        <v>0.87152777777777601</v>
      </c>
      <c r="Y187" s="60">
        <v>0.87152777777777601</v>
      </c>
    </row>
    <row r="188" spans="23:25">
      <c r="W188" s="60">
        <v>0.874999999999998</v>
      </c>
      <c r="Y188" s="60">
        <v>0.874999999999998</v>
      </c>
    </row>
    <row r="189" spans="23:25">
      <c r="W189" s="60">
        <v>0.87847222222221999</v>
      </c>
      <c r="Y189" s="60">
        <v>0.87847222222221999</v>
      </c>
    </row>
    <row r="190" spans="23:25">
      <c r="W190" s="60">
        <v>0.88194444444444198</v>
      </c>
      <c r="Y190" s="60">
        <v>0.88194444444444198</v>
      </c>
    </row>
    <row r="191" spans="23:25">
      <c r="W191" s="60">
        <v>0.88541666666666496</v>
      </c>
      <c r="Y191" s="60">
        <v>0.88541666666666496</v>
      </c>
    </row>
    <row r="192" spans="23:25">
      <c r="W192" s="60">
        <v>0.88888888888888695</v>
      </c>
      <c r="Y192" s="60">
        <v>0.88888888888888695</v>
      </c>
    </row>
    <row r="193" spans="23:25">
      <c r="W193" s="60">
        <v>0.89236111111110905</v>
      </c>
      <c r="Y193" s="60">
        <v>0.89236111111110905</v>
      </c>
    </row>
    <row r="194" spans="23:25">
      <c r="W194" s="60">
        <v>0.89583333333333104</v>
      </c>
      <c r="Y194" s="60">
        <v>0.89583333333333104</v>
      </c>
    </row>
    <row r="195" spans="23:25">
      <c r="W195" s="60">
        <v>0.89930555555555403</v>
      </c>
      <c r="Y195" s="60">
        <v>0.89930555555555403</v>
      </c>
    </row>
    <row r="196" spans="23:25">
      <c r="W196" s="60">
        <v>0.90277777777777601</v>
      </c>
      <c r="Y196" s="60">
        <v>0.90277777777777601</v>
      </c>
    </row>
    <row r="197" spans="23:25">
      <c r="W197" s="60">
        <v>0.906249999999998</v>
      </c>
      <c r="Y197" s="60">
        <v>0.906249999999998</v>
      </c>
    </row>
    <row r="198" spans="23:25">
      <c r="W198" s="60">
        <v>0.90972222222221999</v>
      </c>
      <c r="Y198" s="60">
        <v>0.90972222222221999</v>
      </c>
    </row>
    <row r="199" spans="23:25">
      <c r="W199" s="60">
        <v>0.91319444444444198</v>
      </c>
      <c r="Y199" s="60">
        <v>0.91319444444444198</v>
      </c>
    </row>
    <row r="200" spans="23:25">
      <c r="W200" s="60">
        <v>0.91666666666666496</v>
      </c>
      <c r="Y200" s="60">
        <v>0.91666666666666496</v>
      </c>
    </row>
    <row r="201" spans="23:25">
      <c r="W201" s="60">
        <v>0.92013888888888695</v>
      </c>
      <c r="Y201" s="60">
        <v>0.92013888888888695</v>
      </c>
    </row>
    <row r="202" spans="23:25">
      <c r="W202" s="60">
        <v>0.92361111111110905</v>
      </c>
      <c r="Y202" s="60">
        <v>0.92361111111110905</v>
      </c>
    </row>
    <row r="203" spans="23:25">
      <c r="W203" s="60">
        <v>0.92708333333333104</v>
      </c>
      <c r="Y203" s="60">
        <v>0.92708333333333104</v>
      </c>
    </row>
    <row r="204" spans="23:25">
      <c r="W204" s="60">
        <v>0.93055555555555303</v>
      </c>
      <c r="Y204" s="60">
        <v>0.93055555555555303</v>
      </c>
    </row>
    <row r="205" spans="23:25">
      <c r="W205" s="60">
        <v>0.93402777777777601</v>
      </c>
      <c r="Y205" s="60">
        <v>0.93402777777777601</v>
      </c>
    </row>
    <row r="206" spans="23:25">
      <c r="W206" s="60">
        <v>0.937499999999998</v>
      </c>
      <c r="Y206" s="60">
        <v>0.937499999999998</v>
      </c>
    </row>
    <row r="207" spans="23:25">
      <c r="W207" s="60">
        <v>0.94097222222221999</v>
      </c>
      <c r="Y207" s="60">
        <v>0.94097222222221999</v>
      </c>
    </row>
    <row r="208" spans="23:25">
      <c r="W208" s="60">
        <v>0.94444444444444198</v>
      </c>
      <c r="Y208" s="60">
        <v>0.94444444444444198</v>
      </c>
    </row>
    <row r="209" spans="23:25">
      <c r="W209" s="60">
        <v>0.94791666666666397</v>
      </c>
      <c r="Y209" s="60">
        <v>0.94791666666666397</v>
      </c>
    </row>
    <row r="210" spans="23:25">
      <c r="W210" s="60">
        <v>0.95138888888888695</v>
      </c>
      <c r="Y210" s="60">
        <v>0.95138888888888695</v>
      </c>
    </row>
    <row r="211" spans="23:25">
      <c r="W211" s="60">
        <v>0.95486111111110905</v>
      </c>
      <c r="Y211" s="60">
        <v>0.95486111111110905</v>
      </c>
    </row>
    <row r="212" spans="23:25">
      <c r="W212" s="60">
        <v>0.95833333333333104</v>
      </c>
      <c r="Y212" s="60">
        <v>0.95833333333333104</v>
      </c>
    </row>
    <row r="213" spans="23:25">
      <c r="W213" s="60">
        <v>0.96180555555555303</v>
      </c>
      <c r="Y213" s="60">
        <v>0.96180555555555303</v>
      </c>
    </row>
    <row r="214" spans="23:25">
      <c r="W214" s="60">
        <v>0.96527777777777501</v>
      </c>
      <c r="Y214" s="60">
        <v>0.96527777777777501</v>
      </c>
    </row>
    <row r="215" spans="23:25">
      <c r="W215" s="60">
        <v>0.968749999999998</v>
      </c>
      <c r="Y215" s="60">
        <v>0.968749999999998</v>
      </c>
    </row>
    <row r="216" spans="23:25">
      <c r="W216" s="60">
        <v>0.97222222222221999</v>
      </c>
      <c r="Y216" s="60">
        <v>0.97222222222221999</v>
      </c>
    </row>
    <row r="217" spans="23:25">
      <c r="W217" s="60">
        <v>0.97569444444444198</v>
      </c>
      <c r="Y217" s="60">
        <v>0.97569444444444198</v>
      </c>
    </row>
    <row r="218" spans="23:25">
      <c r="W218" s="60">
        <v>0.97916666666666397</v>
      </c>
      <c r="Y218" s="60">
        <v>0.97916666666666397</v>
      </c>
    </row>
    <row r="219" spans="23:25">
      <c r="W219" s="60">
        <v>0.98263888888888695</v>
      </c>
      <c r="Y219" s="60">
        <v>0.98263888888888695</v>
      </c>
    </row>
    <row r="220" spans="23:25">
      <c r="W220" s="60">
        <v>0.98611111111110905</v>
      </c>
      <c r="Y220" s="60">
        <v>0.98611111111110905</v>
      </c>
    </row>
    <row r="221" spans="23:25">
      <c r="W221" s="60">
        <v>0.98958333333333104</v>
      </c>
      <c r="Y221" s="60">
        <v>0.98958333333333104</v>
      </c>
    </row>
    <row r="222" spans="23:25">
      <c r="W222" s="60">
        <v>0.99305555555555303</v>
      </c>
      <c r="Y222" s="60">
        <v>0.99305555555555303</v>
      </c>
    </row>
    <row r="223" spans="23:25">
      <c r="W223" s="60">
        <v>0.99652777777777779</v>
      </c>
      <c r="Y223" s="60">
        <v>0.99652777777777779</v>
      </c>
    </row>
    <row r="224" spans="23:25">
      <c r="W224" s="60">
        <v>0</v>
      </c>
      <c r="Y224" s="60">
        <v>0</v>
      </c>
    </row>
  </sheetData>
  <mergeCells count="1">
    <mergeCell ref="AB13:AD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229E2-A7C8-2D49-AB4A-181E562AB0F7}">
  <sheetPr>
    <tabColor rgb="FFFF0000"/>
  </sheetPr>
  <dimension ref="A1:K49"/>
  <sheetViews>
    <sheetView view="pageBreakPreview" zoomScale="110" zoomScaleNormal="100" zoomScaleSheetLayoutView="110" workbookViewId="0">
      <selection activeCell="G36" sqref="G36"/>
    </sheetView>
  </sheetViews>
  <sheetFormatPr baseColWidth="10" defaultRowHeight="16"/>
  <cols>
    <col min="1" max="1" width="10.83203125" style="304"/>
    <col min="2" max="2" width="14.33203125" style="304" customWidth="1"/>
    <col min="3" max="8" width="20.83203125" style="304" customWidth="1"/>
    <col min="9" max="9" width="10.83203125" style="304"/>
    <col min="10" max="10" width="15.1640625" style="304" bestFit="1" customWidth="1"/>
    <col min="11" max="16384" width="10.83203125" style="304"/>
  </cols>
  <sheetData>
    <row r="1" spans="1:11">
      <c r="A1" s="353"/>
      <c r="B1" s="354"/>
      <c r="C1" s="354"/>
      <c r="D1" s="354"/>
      <c r="E1" s="354"/>
      <c r="F1" s="354"/>
      <c r="G1" s="354"/>
      <c r="H1" s="354"/>
      <c r="I1" s="354"/>
      <c r="J1" s="354"/>
      <c r="K1" s="361"/>
    </row>
    <row r="2" spans="1:11" ht="31">
      <c r="A2" s="355"/>
      <c r="B2" s="344"/>
      <c r="C2" s="344"/>
      <c r="D2" s="344"/>
      <c r="E2" s="366" t="s">
        <v>357</v>
      </c>
      <c r="F2" s="344"/>
      <c r="G2" s="344"/>
      <c r="H2" s="344"/>
      <c r="I2" s="344"/>
      <c r="J2" s="344"/>
      <c r="K2" s="362"/>
    </row>
    <row r="3" spans="1:11" ht="31">
      <c r="A3" s="355"/>
      <c r="B3" s="344"/>
      <c r="C3" s="344"/>
      <c r="D3" s="344"/>
      <c r="E3" s="366" t="s">
        <v>358</v>
      </c>
      <c r="F3" s="344"/>
      <c r="G3" s="344"/>
      <c r="H3" s="344"/>
      <c r="I3" s="344"/>
      <c r="J3" s="344"/>
      <c r="K3" s="362"/>
    </row>
    <row r="4" spans="1:11" ht="31">
      <c r="A4" s="355"/>
      <c r="B4" s="344"/>
      <c r="C4" s="344"/>
      <c r="D4" s="344"/>
      <c r="E4" s="367" t="s">
        <v>359</v>
      </c>
      <c r="F4" s="344"/>
      <c r="G4" s="344"/>
      <c r="H4" s="344"/>
      <c r="I4" s="344"/>
      <c r="J4" s="344"/>
      <c r="K4" s="362"/>
    </row>
    <row r="5" spans="1:11" ht="29">
      <c r="A5" s="355"/>
      <c r="B5" s="344"/>
      <c r="C5" s="344"/>
      <c r="D5" s="344"/>
      <c r="E5" s="369" t="s">
        <v>363</v>
      </c>
      <c r="F5" s="344"/>
      <c r="G5" s="344"/>
      <c r="H5" s="344"/>
      <c r="I5" s="344"/>
      <c r="J5" s="344"/>
      <c r="K5" s="362"/>
    </row>
    <row r="6" spans="1:11">
      <c r="A6" s="355"/>
      <c r="B6" s="344"/>
      <c r="C6" s="344"/>
      <c r="D6" s="344"/>
      <c r="E6" s="344"/>
      <c r="F6" s="344"/>
      <c r="G6" s="344"/>
      <c r="H6" s="344"/>
      <c r="I6" s="344"/>
      <c r="J6" s="344"/>
      <c r="K6" s="362"/>
    </row>
    <row r="7" spans="1:11">
      <c r="A7" s="355"/>
      <c r="B7" s="344"/>
      <c r="C7" s="344"/>
      <c r="D7" s="344"/>
      <c r="E7" s="344"/>
      <c r="F7" s="344"/>
      <c r="G7" s="344"/>
      <c r="H7" s="344"/>
      <c r="I7" s="344"/>
      <c r="J7" s="344"/>
      <c r="K7" s="362"/>
    </row>
    <row r="8" spans="1:11">
      <c r="A8" s="355"/>
      <c r="B8" s="344"/>
      <c r="C8" s="344"/>
      <c r="D8" s="344"/>
      <c r="E8" s="344"/>
      <c r="F8" s="344"/>
      <c r="G8" s="344"/>
      <c r="H8" s="344"/>
      <c r="I8" s="344"/>
      <c r="J8" s="344"/>
      <c r="K8" s="362"/>
    </row>
    <row r="9" spans="1:11">
      <c r="A9" s="355"/>
      <c r="B9" s="344"/>
      <c r="C9" s="344"/>
      <c r="D9" s="344"/>
      <c r="E9" s="344"/>
      <c r="F9" s="344"/>
      <c r="G9" s="344"/>
      <c r="H9" s="344"/>
      <c r="I9" s="344"/>
      <c r="J9" s="344"/>
      <c r="K9" s="362"/>
    </row>
    <row r="10" spans="1:11">
      <c r="A10" s="355"/>
      <c r="B10" s="344"/>
      <c r="C10" s="344"/>
      <c r="D10" s="344"/>
      <c r="E10" s="344"/>
      <c r="F10" s="344"/>
      <c r="G10" s="344"/>
      <c r="H10" s="344"/>
      <c r="I10" s="344"/>
      <c r="J10" s="344"/>
      <c r="K10" s="362"/>
    </row>
    <row r="11" spans="1:11">
      <c r="A11" s="355"/>
      <c r="B11" s="344"/>
      <c r="C11" s="344"/>
      <c r="D11" s="344"/>
      <c r="E11" s="344"/>
      <c r="F11" s="344"/>
      <c r="G11" s="344"/>
      <c r="H11" s="344"/>
      <c r="I11" s="344"/>
      <c r="J11" s="344"/>
      <c r="K11" s="362"/>
    </row>
    <row r="12" spans="1:11">
      <c r="A12" s="355"/>
      <c r="B12" s="344"/>
      <c r="C12" s="344"/>
      <c r="D12" s="344"/>
      <c r="E12" s="344"/>
      <c r="F12" s="344"/>
      <c r="G12" s="344"/>
      <c r="H12" s="344"/>
      <c r="I12" s="344"/>
      <c r="J12" s="344"/>
      <c r="K12" s="362"/>
    </row>
    <row r="13" spans="1:11">
      <c r="A13" s="355"/>
      <c r="B13" s="344"/>
      <c r="C13" s="344"/>
      <c r="D13" s="344"/>
      <c r="E13" s="344"/>
      <c r="F13" s="344"/>
      <c r="G13" s="344"/>
      <c r="H13" s="344"/>
      <c r="I13" s="344"/>
      <c r="J13" s="350" t="s">
        <v>322</v>
      </c>
      <c r="K13" s="362"/>
    </row>
    <row r="14" spans="1:11">
      <c r="A14" s="355"/>
      <c r="B14" s="344"/>
      <c r="C14" s="344"/>
      <c r="D14" s="344"/>
      <c r="E14" s="344"/>
      <c r="F14" s="344"/>
      <c r="G14" s="344"/>
      <c r="H14" s="344"/>
      <c r="I14" s="344" t="e">
        <f>'Registration Form CAT C'!E32</f>
        <v>#N/A</v>
      </c>
      <c r="J14" s="368" t="s">
        <v>323</v>
      </c>
      <c r="K14" s="362"/>
    </row>
    <row r="15" spans="1:11">
      <c r="A15" s="355"/>
      <c r="B15" s="344"/>
      <c r="C15" s="344"/>
      <c r="D15" s="344"/>
      <c r="E15" s="344"/>
      <c r="F15" s="344"/>
      <c r="G15" s="344"/>
      <c r="H15" s="344"/>
      <c r="I15" s="344"/>
      <c r="J15" s="344"/>
      <c r="K15" s="362"/>
    </row>
    <row r="16" spans="1:11">
      <c r="A16" s="355"/>
      <c r="B16" s="344"/>
      <c r="C16" s="344"/>
      <c r="D16" s="344"/>
      <c r="E16" s="344"/>
      <c r="F16" s="344"/>
      <c r="G16" s="344"/>
      <c r="H16" s="344"/>
      <c r="I16" s="344"/>
      <c r="J16" s="350" t="s">
        <v>321</v>
      </c>
      <c r="K16" s="362"/>
    </row>
    <row r="17" spans="1:11">
      <c r="A17" s="355"/>
      <c r="B17" s="344"/>
      <c r="C17" s="344"/>
      <c r="D17" s="344"/>
      <c r="E17" s="344"/>
      <c r="F17" s="344"/>
      <c r="G17" s="344"/>
      <c r="H17" s="344"/>
      <c r="I17" s="344" t="s">
        <v>320</v>
      </c>
      <c r="J17" s="356">
        <f ca="1">TODAY()</f>
        <v>45113</v>
      </c>
      <c r="K17" s="362"/>
    </row>
    <row r="18" spans="1:11">
      <c r="A18" s="355"/>
      <c r="B18" s="350" t="s">
        <v>260</v>
      </c>
      <c r="C18" s="344"/>
      <c r="D18" s="344"/>
      <c r="E18" s="344"/>
      <c r="F18" s="344"/>
      <c r="G18" s="344"/>
      <c r="H18" s="344"/>
      <c r="I18" s="344"/>
      <c r="J18" s="350"/>
      <c r="K18" s="362"/>
    </row>
    <row r="19" spans="1:11">
      <c r="A19" s="355"/>
      <c r="B19" s="344">
        <f>'Registration Form CAT C'!P35</f>
        <v>0</v>
      </c>
      <c r="C19" s="344"/>
      <c r="D19" s="344"/>
      <c r="E19" s="344"/>
      <c r="F19" s="344"/>
      <c r="G19" s="344"/>
      <c r="H19" s="344"/>
      <c r="I19" s="344"/>
      <c r="J19" s="344"/>
      <c r="K19" s="362"/>
    </row>
    <row r="20" spans="1:11">
      <c r="A20" s="355"/>
      <c r="B20" s="344"/>
      <c r="C20" s="344"/>
      <c r="D20" s="344"/>
      <c r="E20" s="344"/>
      <c r="F20" s="344"/>
      <c r="G20" s="344"/>
      <c r="H20" s="344"/>
      <c r="I20" s="344"/>
      <c r="J20" s="344"/>
      <c r="K20" s="362"/>
    </row>
    <row r="21" spans="1:11">
      <c r="A21" s="355"/>
      <c r="B21" s="344"/>
      <c r="C21" s="305" t="s">
        <v>45</v>
      </c>
      <c r="D21" s="496" t="s">
        <v>332</v>
      </c>
      <c r="E21" s="496"/>
      <c r="F21" s="496"/>
      <c r="G21" s="305" t="s">
        <v>352</v>
      </c>
      <c r="H21" s="344"/>
      <c r="I21" s="344"/>
      <c r="J21" s="350"/>
      <c r="K21" s="362"/>
    </row>
    <row r="22" spans="1:11">
      <c r="A22" s="355"/>
      <c r="B22" s="344"/>
      <c r="C22" s="305" t="s">
        <v>331</v>
      </c>
      <c r="D22" s="305" t="s">
        <v>328</v>
      </c>
      <c r="E22" s="305" t="s">
        <v>329</v>
      </c>
      <c r="F22" s="305" t="s">
        <v>330</v>
      </c>
      <c r="G22" s="305" t="s">
        <v>353</v>
      </c>
      <c r="H22" s="345"/>
      <c r="I22" s="344"/>
      <c r="J22" s="356"/>
      <c r="K22" s="362"/>
    </row>
    <row r="23" spans="1:11">
      <c r="A23" s="355"/>
      <c r="B23" s="344"/>
      <c r="C23" s="352">
        <f>NL_01_data859[[#Totals],[Kolom19]]</f>
        <v>0</v>
      </c>
      <c r="D23" s="352">
        <f>NL_01_data859[[#Totals],[Kolom28]]</f>
        <v>0</v>
      </c>
      <c r="E23" s="352">
        <f>NL_01_data859[[#Totals],[Kolom33]]</f>
        <v>0</v>
      </c>
      <c r="F23" s="352">
        <f>NL_01_data859[[#Totals],[Kolom41]]</f>
        <v>0</v>
      </c>
      <c r="G23" s="352">
        <f>NL_01_data859[[#Totals],[Kolom512]]</f>
        <v>0</v>
      </c>
      <c r="H23" s="345"/>
      <c r="I23" s="344"/>
      <c r="J23" s="344"/>
      <c r="K23" s="362"/>
    </row>
    <row r="24" spans="1:11">
      <c r="A24" s="355"/>
      <c r="B24" s="344"/>
      <c r="C24" s="346"/>
      <c r="D24" s="346"/>
      <c r="E24" s="346"/>
      <c r="F24" s="346"/>
      <c r="G24" s="346"/>
      <c r="H24" s="345"/>
      <c r="I24" s="344"/>
      <c r="J24" s="344"/>
      <c r="K24" s="362"/>
    </row>
    <row r="25" spans="1:11" ht="16" customHeight="1">
      <c r="A25" s="355"/>
      <c r="B25" s="347"/>
      <c r="C25" s="351">
        <f>NL_01_data859[[#Totals],[Kolom52]]</f>
        <v>0</v>
      </c>
      <c r="D25" s="500">
        <f>'Registration Form CAT C'!BC107</f>
        <v>0</v>
      </c>
      <c r="E25" s="501"/>
      <c r="F25" s="502"/>
      <c r="G25" s="351">
        <f>'Registration Form CAT C'!BD107</f>
        <v>0</v>
      </c>
      <c r="H25" s="351">
        <f>'Registration Form CAT C'!BE107</f>
        <v>0</v>
      </c>
      <c r="I25" s="344"/>
      <c r="J25" s="344"/>
      <c r="K25" s="362"/>
    </row>
    <row r="26" spans="1:11" ht="16" customHeight="1">
      <c r="A26" s="355"/>
      <c r="B26" s="348"/>
      <c r="C26" s="343" t="s">
        <v>324</v>
      </c>
      <c r="D26" s="497" t="s">
        <v>325</v>
      </c>
      <c r="E26" s="498"/>
      <c r="F26" s="499"/>
      <c r="G26" s="343" t="s">
        <v>326</v>
      </c>
      <c r="H26" s="306" t="s">
        <v>336</v>
      </c>
      <c r="I26" s="357"/>
      <c r="J26" s="357"/>
      <c r="K26" s="363"/>
    </row>
    <row r="27" spans="1:11" ht="17" customHeight="1">
      <c r="A27" s="355"/>
      <c r="B27" s="348"/>
      <c r="C27" s="348"/>
      <c r="D27" s="348"/>
      <c r="E27" s="348"/>
      <c r="F27" s="348"/>
      <c r="G27" s="348"/>
      <c r="H27" s="349"/>
      <c r="I27" s="344"/>
      <c r="J27" s="344"/>
      <c r="K27" s="362"/>
    </row>
    <row r="28" spans="1:11" ht="17" customHeight="1" thickBot="1">
      <c r="A28" s="355"/>
      <c r="B28" s="348"/>
      <c r="C28" s="348"/>
      <c r="D28" s="348"/>
      <c r="E28" s="348"/>
      <c r="F28" s="348"/>
      <c r="G28" s="348"/>
      <c r="H28" s="344"/>
      <c r="I28" s="344"/>
      <c r="J28" s="344"/>
      <c r="K28" s="362"/>
    </row>
    <row r="29" spans="1:11">
      <c r="A29" s="355"/>
      <c r="B29" s="350" t="s">
        <v>337</v>
      </c>
      <c r="C29" s="344"/>
      <c r="D29" s="344"/>
      <c r="E29" s="344"/>
      <c r="F29" s="350" t="s">
        <v>338</v>
      </c>
      <c r="G29" s="344"/>
      <c r="H29" s="490" t="s">
        <v>327</v>
      </c>
      <c r="I29" s="344"/>
      <c r="J29" s="344"/>
      <c r="K29" s="362"/>
    </row>
    <row r="30" spans="1:11">
      <c r="A30" s="355"/>
      <c r="B30" s="344" t="s">
        <v>347</v>
      </c>
      <c r="C30" s="344"/>
      <c r="D30" s="344"/>
      <c r="E30" s="344"/>
      <c r="F30" s="358" t="s">
        <v>364</v>
      </c>
      <c r="G30" s="344"/>
      <c r="H30" s="491"/>
      <c r="I30" s="344"/>
      <c r="J30" s="344"/>
      <c r="K30" s="362"/>
    </row>
    <row r="31" spans="1:11" ht="17" thickBot="1">
      <c r="A31" s="355"/>
      <c r="B31" s="344"/>
      <c r="C31" s="344"/>
      <c r="D31" s="344"/>
      <c r="E31" s="344"/>
      <c r="F31" s="358" t="s">
        <v>365</v>
      </c>
      <c r="G31" s="344"/>
      <c r="H31" s="492"/>
      <c r="I31" s="344"/>
      <c r="J31" s="344"/>
      <c r="K31" s="362"/>
    </row>
    <row r="32" spans="1:11">
      <c r="A32" s="355"/>
      <c r="B32" s="344"/>
      <c r="C32" s="344"/>
      <c r="D32" s="344"/>
      <c r="E32" s="344"/>
      <c r="F32" s="358"/>
      <c r="G32" s="344"/>
      <c r="H32" s="493">
        <f>H25</f>
        <v>0</v>
      </c>
      <c r="I32" s="344"/>
      <c r="J32" s="344"/>
      <c r="K32" s="362"/>
    </row>
    <row r="33" spans="1:11">
      <c r="A33" s="355"/>
      <c r="B33" s="350" t="s">
        <v>339</v>
      </c>
      <c r="C33" s="344"/>
      <c r="D33" s="344"/>
      <c r="E33" s="344"/>
      <c r="F33" s="344"/>
      <c r="G33" s="344"/>
      <c r="H33" s="494"/>
      <c r="I33" s="344"/>
      <c r="J33" s="344"/>
      <c r="K33" s="362"/>
    </row>
    <row r="34" spans="1:11" ht="17" thickBot="1">
      <c r="A34" s="355"/>
      <c r="B34" s="344" t="s">
        <v>340</v>
      </c>
      <c r="C34" s="344" t="s">
        <v>348</v>
      </c>
      <c r="D34" s="344"/>
      <c r="E34" s="344"/>
      <c r="F34" s="344"/>
      <c r="G34" s="344"/>
      <c r="H34" s="495"/>
      <c r="I34" s="344"/>
      <c r="J34" s="344"/>
      <c r="K34" s="362"/>
    </row>
    <row r="35" spans="1:11">
      <c r="A35" s="355"/>
      <c r="B35" s="344" t="s">
        <v>341</v>
      </c>
      <c r="C35" s="344" t="s">
        <v>349</v>
      </c>
      <c r="D35" s="344"/>
      <c r="E35" s="344"/>
      <c r="F35" s="344"/>
      <c r="G35" s="344"/>
      <c r="H35" s="344"/>
      <c r="I35" s="344"/>
      <c r="J35" s="344"/>
      <c r="K35" s="362"/>
    </row>
    <row r="36" spans="1:11">
      <c r="A36" s="355"/>
      <c r="B36" s="344" t="s">
        <v>342</v>
      </c>
      <c r="C36" s="344" t="s">
        <v>350</v>
      </c>
      <c r="D36" s="344"/>
      <c r="E36" s="344"/>
      <c r="F36" s="344"/>
      <c r="G36" s="344"/>
      <c r="H36" s="344"/>
      <c r="I36" s="344"/>
      <c r="J36" s="344"/>
      <c r="K36" s="362"/>
    </row>
    <row r="37" spans="1:11">
      <c r="A37" s="355"/>
      <c r="B37" s="344" t="s">
        <v>343</v>
      </c>
      <c r="C37" s="344" t="s">
        <v>350</v>
      </c>
      <c r="D37" s="344"/>
      <c r="E37" s="344"/>
      <c r="F37" s="344"/>
      <c r="G37" s="344"/>
      <c r="H37" s="344"/>
      <c r="I37" s="344"/>
      <c r="J37" s="344"/>
      <c r="K37" s="362"/>
    </row>
    <row r="38" spans="1:11">
      <c r="A38" s="355"/>
      <c r="B38" s="344" t="s">
        <v>344</v>
      </c>
      <c r="C38" s="344" t="s">
        <v>351</v>
      </c>
      <c r="D38" s="344"/>
      <c r="E38" s="344"/>
      <c r="F38" s="344"/>
      <c r="G38" s="344"/>
      <c r="H38" s="344"/>
      <c r="I38" s="344"/>
      <c r="J38" s="344"/>
      <c r="K38" s="362"/>
    </row>
    <row r="39" spans="1:11">
      <c r="A39" s="355"/>
      <c r="B39" s="344" t="s">
        <v>345</v>
      </c>
      <c r="C39" s="344" t="e">
        <f>'Registration Form CAT C'!E32</f>
        <v>#N/A</v>
      </c>
      <c r="D39" s="344" t="s">
        <v>346</v>
      </c>
      <c r="E39" s="344"/>
      <c r="F39" s="344"/>
      <c r="G39" s="344"/>
      <c r="H39" s="344"/>
      <c r="I39" s="344"/>
      <c r="J39" s="344"/>
      <c r="K39" s="362"/>
    </row>
    <row r="40" spans="1:11">
      <c r="A40" s="355"/>
      <c r="B40" s="344"/>
      <c r="C40" s="344"/>
      <c r="D40" s="344"/>
      <c r="E40" s="344"/>
      <c r="F40" s="344"/>
      <c r="G40" s="344"/>
      <c r="H40" s="344"/>
      <c r="I40" s="344"/>
      <c r="J40" s="344"/>
      <c r="K40" s="362"/>
    </row>
    <row r="41" spans="1:11">
      <c r="A41" s="355"/>
      <c r="B41" s="344"/>
      <c r="C41" s="344"/>
      <c r="D41" s="344"/>
      <c r="E41" s="344"/>
      <c r="F41" s="344"/>
      <c r="G41" s="344"/>
      <c r="H41" s="344"/>
      <c r="I41" s="344"/>
      <c r="J41" s="344"/>
      <c r="K41" s="362"/>
    </row>
    <row r="42" spans="1:11">
      <c r="A42" s="355"/>
      <c r="B42" s="344"/>
      <c r="C42" s="344"/>
      <c r="D42" s="344"/>
      <c r="E42" s="344"/>
      <c r="F42" s="344"/>
      <c r="G42" s="344"/>
      <c r="H42" s="344"/>
      <c r="I42" s="344"/>
      <c r="J42" s="344"/>
      <c r="K42" s="362"/>
    </row>
    <row r="43" spans="1:11">
      <c r="A43" s="355"/>
      <c r="B43" s="344"/>
      <c r="C43" s="344"/>
      <c r="D43" s="344"/>
      <c r="E43" s="344"/>
      <c r="F43" s="344"/>
      <c r="G43" s="344"/>
      <c r="H43" s="344"/>
      <c r="I43" s="344"/>
      <c r="J43" s="344"/>
      <c r="K43" s="362"/>
    </row>
    <row r="44" spans="1:11">
      <c r="A44" s="355"/>
      <c r="B44" s="344"/>
      <c r="C44" s="344"/>
      <c r="D44" s="344"/>
      <c r="E44" s="344"/>
      <c r="F44" s="344"/>
      <c r="G44" s="344"/>
      <c r="H44" s="344"/>
      <c r="I44" s="344"/>
      <c r="J44" s="344"/>
      <c r="K44" s="362"/>
    </row>
    <row r="45" spans="1:11">
      <c r="A45" s="355"/>
      <c r="B45" s="344"/>
      <c r="C45" s="344"/>
      <c r="D45" s="344"/>
      <c r="E45" s="344"/>
      <c r="F45" s="344"/>
      <c r="G45" s="344"/>
      <c r="H45" s="344"/>
      <c r="I45" s="344"/>
      <c r="J45" s="344"/>
      <c r="K45" s="362"/>
    </row>
    <row r="46" spans="1:11">
      <c r="A46" s="355"/>
      <c r="B46" s="344"/>
      <c r="C46" s="344"/>
      <c r="D46" s="344"/>
      <c r="E46" s="344"/>
      <c r="F46" s="344"/>
      <c r="G46" s="344"/>
      <c r="H46" s="344"/>
      <c r="I46" s="344"/>
      <c r="J46" s="344"/>
      <c r="K46" s="362"/>
    </row>
    <row r="47" spans="1:11">
      <c r="A47" s="355"/>
      <c r="B47" s="344"/>
      <c r="C47" s="344"/>
      <c r="D47" s="344"/>
      <c r="E47" s="344"/>
      <c r="F47" s="344"/>
      <c r="G47" s="344"/>
      <c r="H47" s="344"/>
      <c r="I47" s="344"/>
      <c r="J47" s="344"/>
      <c r="K47" s="362"/>
    </row>
    <row r="48" spans="1:11">
      <c r="A48" s="355"/>
      <c r="B48" s="344"/>
      <c r="C48" s="344"/>
      <c r="D48" s="344"/>
      <c r="E48" s="344"/>
      <c r="F48" s="344"/>
      <c r="G48" s="344"/>
      <c r="H48" s="344"/>
      <c r="I48" s="344"/>
      <c r="J48" s="344"/>
      <c r="K48" s="362"/>
    </row>
    <row r="49" spans="1:11" ht="17" thickBot="1">
      <c r="A49" s="359"/>
      <c r="B49" s="360"/>
      <c r="C49" s="360"/>
      <c r="D49" s="360"/>
      <c r="E49" s="360"/>
      <c r="F49" s="360"/>
      <c r="G49" s="360"/>
      <c r="H49" s="360"/>
      <c r="I49" s="360"/>
      <c r="J49" s="360"/>
      <c r="K49" s="364"/>
    </row>
  </sheetData>
  <sheetProtection sheet="1" objects="1" scenarios="1"/>
  <mergeCells count="5">
    <mergeCell ref="H29:H31"/>
    <mergeCell ref="H32:H34"/>
    <mergeCell ref="D21:F21"/>
    <mergeCell ref="D26:F26"/>
    <mergeCell ref="D25:F25"/>
  </mergeCells>
  <pageMargins left="0.7" right="0.7" top="0.75" bottom="0.75" header="0.3" footer="0.3"/>
  <pageSetup paperSize="9" scale="44" orientation="portrait" horizontalDpi="0" verticalDpi="0"/>
  <ignoredErrors>
    <ignoredError sqref="E4" numberStoredAsText="1"/>
    <ignoredError sqref="C39" evalError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2</vt:i4>
      </vt:variant>
    </vt:vector>
  </HeadingPairs>
  <TitlesOfParts>
    <vt:vector size="5" baseType="lpstr">
      <vt:lpstr>Registration Form CAT C</vt:lpstr>
      <vt:lpstr>Dropdown menu </vt:lpstr>
      <vt:lpstr>INVOICE</vt:lpstr>
      <vt:lpstr>INVOICE!Afdrukbereik</vt:lpstr>
      <vt:lpstr>'Registration Form CAT C'!Afdrukbereik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Demi Lefranc</dc:creator>
  <cp:lastModifiedBy>Microsoft Office User</cp:lastModifiedBy>
  <dcterms:created xsi:type="dcterms:W3CDTF">2023-05-23T14:50:45Z</dcterms:created>
  <dcterms:modified xsi:type="dcterms:W3CDTF">2023-07-06T12:05:26Z</dcterms:modified>
</cp:coreProperties>
</file>