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έγγραφα Ε.Ο.Τ\EJU CADET CUP THESSALONIKI\2025.11.22\OUTLINES AND FORMS\"/>
    </mc:Choice>
  </mc:AlternateContent>
  <xr:revisionPtr revIDLastSave="0" documentId="13_ncr:1_{61FEBC7E-B4F1-4D9F-A2E8-AD5B52451BA5}" xr6:coauthVersionLast="45" xr6:coauthVersionMax="47" xr10:uidLastSave="{00000000-0000-0000-0000-000000000000}"/>
  <bookViews>
    <workbookView xWindow="735" yWindow="735" windowWidth="27390" windowHeight="14355" activeTab="1" xr2:uid="{00000000-000D-0000-FFFF-FFFF00000000}"/>
  </bookViews>
  <sheets>
    <sheet name="INVOICE FINAL" sheetId="5" r:id="rId1"/>
    <sheet name="ACCOMMODATION" sheetId="8" r:id="rId2"/>
    <sheet name="TRAVEL INFO" sheetId="10" r:id="rId3"/>
  </sheets>
  <definedNames>
    <definedName name="_xlnm.Print_Area" localSheetId="0">'INVOICE FINAL'!$A$1:$I$61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I111" i="8" l="1"/>
  <c r="AI110" i="8"/>
  <c r="AI109" i="8"/>
  <c r="AI108" i="8"/>
  <c r="AI107" i="8"/>
  <c r="AI106" i="8"/>
  <c r="AI105" i="8"/>
  <c r="AI104" i="8"/>
  <c r="AI103" i="8"/>
  <c r="AI102" i="8"/>
  <c r="AI101" i="8"/>
  <c r="AI100" i="8"/>
  <c r="AI99" i="8"/>
  <c r="AI98" i="8"/>
  <c r="AI97" i="8"/>
  <c r="AI19" i="8"/>
  <c r="H100" i="8"/>
  <c r="AH100" i="8"/>
  <c r="AJ100" i="8"/>
  <c r="AK100" i="8" s="1"/>
  <c r="AM100" i="8"/>
  <c r="AO100" i="8"/>
  <c r="H101" i="8"/>
  <c r="AH101" i="8"/>
  <c r="AJ101" i="8"/>
  <c r="AK101" i="8" s="1"/>
  <c r="AM101" i="8"/>
  <c r="AO101" i="8"/>
  <c r="H102" i="8"/>
  <c r="AH102" i="8"/>
  <c r="AJ102" i="8"/>
  <c r="AK102" i="8" s="1"/>
  <c r="AM102" i="8"/>
  <c r="AO102" i="8"/>
  <c r="H103" i="8"/>
  <c r="AH103" i="8"/>
  <c r="AJ103" i="8"/>
  <c r="AK103" i="8" s="1"/>
  <c r="AM103" i="8"/>
  <c r="AO103" i="8"/>
  <c r="H104" i="8"/>
  <c r="AH104" i="8"/>
  <c r="AJ104" i="8"/>
  <c r="AK104" i="8" s="1"/>
  <c r="AM104" i="8"/>
  <c r="AO104" i="8"/>
  <c r="H105" i="8"/>
  <c r="AH105" i="8"/>
  <c r="AJ105" i="8"/>
  <c r="AK105" i="8" s="1"/>
  <c r="AM105" i="8"/>
  <c r="AO105" i="8"/>
  <c r="H106" i="8"/>
  <c r="AH106" i="8"/>
  <c r="AJ106" i="8"/>
  <c r="AK106" i="8" s="1"/>
  <c r="AM106" i="8"/>
  <c r="AO106" i="8"/>
  <c r="H107" i="8"/>
  <c r="AH107" i="8"/>
  <c r="AJ107" i="8"/>
  <c r="AK107" i="8" s="1"/>
  <c r="AM107" i="8"/>
  <c r="AO107" i="8"/>
  <c r="H108" i="8"/>
  <c r="AH108" i="8"/>
  <c r="AJ108" i="8"/>
  <c r="AK108" i="8" s="1"/>
  <c r="AM108" i="8"/>
  <c r="AO108" i="8"/>
  <c r="H109" i="8"/>
  <c r="AH109" i="8"/>
  <c r="AJ109" i="8"/>
  <c r="AM109" i="8"/>
  <c r="AO109" i="8"/>
  <c r="H110" i="8"/>
  <c r="AH110" i="8"/>
  <c r="AJ110" i="8"/>
  <c r="AK110" i="8" s="1"/>
  <c r="AM110" i="8"/>
  <c r="AO110" i="8"/>
  <c r="H111" i="8"/>
  <c r="AH111" i="8"/>
  <c r="AJ111" i="8"/>
  <c r="AK111" i="8" s="1"/>
  <c r="AM111" i="8"/>
  <c r="AO111" i="8"/>
  <c r="AI46" i="8"/>
  <c r="AI96" i="8"/>
  <c r="AI95" i="8"/>
  <c r="AI94" i="8"/>
  <c r="AI93" i="8"/>
  <c r="AI92" i="8"/>
  <c r="AI91" i="8"/>
  <c r="AI90" i="8"/>
  <c r="AI89" i="8"/>
  <c r="AI88" i="8"/>
  <c r="AI87" i="8"/>
  <c r="AI86" i="8"/>
  <c r="AI85" i="8"/>
  <c r="AI84" i="8"/>
  <c r="AI83" i="8"/>
  <c r="AI82" i="8"/>
  <c r="AI81" i="8"/>
  <c r="AI80" i="8"/>
  <c r="AI79" i="8"/>
  <c r="AI78" i="8"/>
  <c r="AI77" i="8"/>
  <c r="AI76" i="8"/>
  <c r="AI75" i="8"/>
  <c r="AI74" i="8"/>
  <c r="AI73" i="8"/>
  <c r="AI72" i="8"/>
  <c r="AI71" i="8"/>
  <c r="AI70" i="8"/>
  <c r="AI69" i="8"/>
  <c r="AI68" i="8"/>
  <c r="AI67" i="8"/>
  <c r="AI66" i="8"/>
  <c r="AI65" i="8"/>
  <c r="AI64" i="8"/>
  <c r="AI63" i="8"/>
  <c r="AI62" i="8"/>
  <c r="AI61" i="8"/>
  <c r="AI60" i="8"/>
  <c r="AI59" i="8"/>
  <c r="AI58" i="8"/>
  <c r="AI57" i="8"/>
  <c r="AI56" i="8"/>
  <c r="AI55" i="8"/>
  <c r="AI54" i="8"/>
  <c r="AI53" i="8"/>
  <c r="AI52" i="8"/>
  <c r="AI51" i="8"/>
  <c r="AI50" i="8"/>
  <c r="AI49" i="8"/>
  <c r="AI48" i="8"/>
  <c r="AI47" i="8"/>
  <c r="AI45" i="8"/>
  <c r="AI44" i="8"/>
  <c r="AI43" i="8"/>
  <c r="AI42" i="8"/>
  <c r="AI41" i="8"/>
  <c r="AI40" i="8"/>
  <c r="AI39" i="8"/>
  <c r="AI38" i="8"/>
  <c r="AI37" i="8"/>
  <c r="AI36" i="8"/>
  <c r="AI35" i="8"/>
  <c r="AI34" i="8"/>
  <c r="AI33" i="8"/>
  <c r="AI32" i="8"/>
  <c r="AI31" i="8"/>
  <c r="AI30" i="8"/>
  <c r="AI29" i="8"/>
  <c r="AI28" i="8"/>
  <c r="AI27" i="8"/>
  <c r="AI26" i="8"/>
  <c r="AI25" i="8"/>
  <c r="AI24" i="8"/>
  <c r="AI23" i="8"/>
  <c r="AI22" i="8"/>
  <c r="AI21" i="8"/>
  <c r="AI20" i="8"/>
  <c r="AI18" i="8"/>
  <c r="AI17" i="8"/>
  <c r="AI16" i="8"/>
  <c r="AI15" i="8"/>
  <c r="AI14" i="8"/>
  <c r="AI13" i="8"/>
  <c r="AJ14" i="8"/>
  <c r="AJ15" i="8"/>
  <c r="AJ16" i="8"/>
  <c r="AJ17" i="8"/>
  <c r="AJ18" i="8"/>
  <c r="AJ19" i="8"/>
  <c r="AJ20" i="8"/>
  <c r="AJ21" i="8"/>
  <c r="AJ22" i="8"/>
  <c r="AJ23" i="8"/>
  <c r="AJ24" i="8"/>
  <c r="AJ25" i="8"/>
  <c r="AJ26" i="8"/>
  <c r="AJ27" i="8"/>
  <c r="AJ28" i="8"/>
  <c r="AJ29" i="8"/>
  <c r="AJ30" i="8"/>
  <c r="AJ31" i="8"/>
  <c r="AJ32" i="8"/>
  <c r="AJ33" i="8"/>
  <c r="AJ34" i="8"/>
  <c r="AJ35" i="8"/>
  <c r="AJ36" i="8"/>
  <c r="AJ37" i="8"/>
  <c r="AJ38" i="8"/>
  <c r="AJ39" i="8"/>
  <c r="AJ40" i="8"/>
  <c r="AJ41" i="8"/>
  <c r="AJ42" i="8"/>
  <c r="AJ43" i="8"/>
  <c r="AJ44" i="8"/>
  <c r="AJ45" i="8"/>
  <c r="AJ46" i="8"/>
  <c r="AJ47" i="8"/>
  <c r="AJ48" i="8"/>
  <c r="AJ49" i="8"/>
  <c r="AJ50" i="8"/>
  <c r="AJ51" i="8"/>
  <c r="AJ52" i="8"/>
  <c r="AJ53" i="8"/>
  <c r="AJ54" i="8"/>
  <c r="AJ55" i="8"/>
  <c r="AJ56" i="8"/>
  <c r="AJ57" i="8"/>
  <c r="AJ58" i="8"/>
  <c r="AJ59" i="8"/>
  <c r="AJ60" i="8"/>
  <c r="AJ61" i="8"/>
  <c r="AJ62" i="8"/>
  <c r="AJ63" i="8"/>
  <c r="AJ64" i="8"/>
  <c r="AJ65" i="8"/>
  <c r="AJ66" i="8"/>
  <c r="AJ67" i="8"/>
  <c r="AJ68" i="8"/>
  <c r="AJ69" i="8"/>
  <c r="AJ70" i="8"/>
  <c r="AJ71" i="8"/>
  <c r="AJ72" i="8"/>
  <c r="AJ73" i="8"/>
  <c r="AJ74" i="8"/>
  <c r="AJ75" i="8"/>
  <c r="AJ76" i="8"/>
  <c r="AJ77" i="8"/>
  <c r="AJ78" i="8"/>
  <c r="AJ79" i="8"/>
  <c r="AJ80" i="8"/>
  <c r="AJ81" i="8"/>
  <c r="AJ82" i="8"/>
  <c r="AJ83" i="8"/>
  <c r="AJ84" i="8"/>
  <c r="AJ85" i="8"/>
  <c r="AJ86" i="8"/>
  <c r="AJ87" i="8"/>
  <c r="AJ88" i="8"/>
  <c r="AJ89" i="8"/>
  <c r="AJ90" i="8"/>
  <c r="AJ91" i="8"/>
  <c r="AJ92" i="8"/>
  <c r="AJ93" i="8"/>
  <c r="AJ94" i="8"/>
  <c r="AJ95" i="8"/>
  <c r="AJ96" i="8"/>
  <c r="AJ97" i="8"/>
  <c r="AJ98" i="8"/>
  <c r="AJ99" i="8"/>
  <c r="C9" i="8"/>
  <c r="A9" i="8"/>
  <c r="B9" i="8"/>
  <c r="AJ13" i="8" s="1"/>
  <c r="AK109" i="8" l="1"/>
  <c r="F9" i="8"/>
  <c r="G9" i="8"/>
  <c r="AN103" i="8" l="1" a="1"/>
  <c r="AN103" i="8" s="1"/>
  <c r="AN107" i="8" a="1"/>
  <c r="AN107" i="8" s="1"/>
  <c r="AN102" i="8" a="1"/>
  <c r="AN102" i="8" s="1"/>
  <c r="AN106" i="8" a="1"/>
  <c r="AN106" i="8" s="1"/>
  <c r="AN110" i="8" a="1"/>
  <c r="AN110" i="8" s="1"/>
  <c r="AN111" i="8" a="1"/>
  <c r="AN111" i="8" s="1"/>
  <c r="AN101" i="8" a="1"/>
  <c r="AN101" i="8" s="1"/>
  <c r="AN105" i="8" a="1"/>
  <c r="AN105" i="8" s="1"/>
  <c r="AN109" i="8" a="1"/>
  <c r="AN109" i="8" s="1"/>
  <c r="AN100" i="8" a="1"/>
  <c r="AN100" i="8" s="1"/>
  <c r="AN104" i="8" a="1"/>
  <c r="AN104" i="8" s="1"/>
  <c r="AN108" i="8" a="1"/>
  <c r="AN108" i="8" s="1"/>
  <c r="AL101" i="8"/>
  <c r="AL105" i="8"/>
  <c r="AL109" i="8"/>
  <c r="AL100" i="8"/>
  <c r="AL104" i="8"/>
  <c r="AL108" i="8"/>
  <c r="AL103" i="8"/>
  <c r="AL107" i="8"/>
  <c r="AL111" i="8"/>
  <c r="AL102" i="8"/>
  <c r="AL106" i="8"/>
  <c r="AL110" i="8"/>
  <c r="AN13" i="8" a="1"/>
  <c r="AN13" i="8"/>
  <c r="AP105" i="8" l="1"/>
  <c r="AP108" i="8"/>
  <c r="AP102" i="8"/>
  <c r="AP104" i="8"/>
  <c r="AP101" i="8"/>
  <c r="AP110" i="8"/>
  <c r="AP111" i="8"/>
  <c r="AP107" i="8"/>
  <c r="AP100" i="8"/>
  <c r="AP106" i="8"/>
  <c r="AP103" i="8"/>
  <c r="AP109" i="8"/>
  <c r="AO15" i="8"/>
  <c r="AO14" i="8"/>
  <c r="AO13" i="8"/>
  <c r="B21" i="5" l="1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18" i="5"/>
  <c r="B19" i="5"/>
  <c r="B20" i="5"/>
  <c r="B51" i="5"/>
  <c r="B43" i="5"/>
  <c r="B44" i="5"/>
  <c r="B45" i="5"/>
  <c r="B46" i="5"/>
  <c r="B47" i="5"/>
  <c r="B48" i="5"/>
  <c r="B49" i="5"/>
  <c r="B50" i="5"/>
  <c r="B41" i="5"/>
  <c r="B42" i="5"/>
  <c r="B17" i="5"/>
  <c r="AH38" i="8"/>
  <c r="AO17" i="8" l="1"/>
  <c r="AO18" i="8"/>
  <c r="H21" i="5" s="1"/>
  <c r="AO19" i="8"/>
  <c r="H22" i="5" s="1"/>
  <c r="AO20" i="8"/>
  <c r="H23" i="5" s="1"/>
  <c r="AO21" i="8"/>
  <c r="AO22" i="8"/>
  <c r="AO23" i="8"/>
  <c r="H26" i="5" s="1"/>
  <c r="AO24" i="8"/>
  <c r="H27" i="5" s="1"/>
  <c r="AO25" i="8"/>
  <c r="H28" i="5" s="1"/>
  <c r="AO26" i="8"/>
  <c r="H29" i="5" s="1"/>
  <c r="AO27" i="8"/>
  <c r="AO28" i="8"/>
  <c r="H31" i="5" s="1"/>
  <c r="AO29" i="8"/>
  <c r="AO30" i="8"/>
  <c r="H33" i="5" s="1"/>
  <c r="AO31" i="8"/>
  <c r="H34" i="5" s="1"/>
  <c r="AO32" i="8"/>
  <c r="H35" i="5" s="1"/>
  <c r="AO33" i="8"/>
  <c r="AO34" i="8"/>
  <c r="AO35" i="8"/>
  <c r="H38" i="5" s="1"/>
  <c r="AO36" i="8"/>
  <c r="H39" i="5" s="1"/>
  <c r="AO37" i="8"/>
  <c r="AO38" i="8"/>
  <c r="AO39" i="8"/>
  <c r="AO40" i="8"/>
  <c r="H43" i="5" s="1"/>
  <c r="AO41" i="8"/>
  <c r="H44" i="5" s="1"/>
  <c r="AO42" i="8"/>
  <c r="H45" i="5" s="1"/>
  <c r="AO43" i="8"/>
  <c r="H46" i="5" s="1"/>
  <c r="AO44" i="8"/>
  <c r="H47" i="5" s="1"/>
  <c r="AO45" i="8"/>
  <c r="H48" i="5" s="1"/>
  <c r="AO46" i="8"/>
  <c r="H49" i="5" s="1"/>
  <c r="AO47" i="8"/>
  <c r="H50" i="5" s="1"/>
  <c r="AO48" i="8"/>
  <c r="H51" i="5" s="1"/>
  <c r="AO49" i="8"/>
  <c r="AO50" i="8"/>
  <c r="AO51" i="8"/>
  <c r="AO52" i="8"/>
  <c r="AO53" i="8"/>
  <c r="AO54" i="8"/>
  <c r="AO55" i="8"/>
  <c r="AO56" i="8"/>
  <c r="AO57" i="8"/>
  <c r="AO58" i="8"/>
  <c r="AO59" i="8"/>
  <c r="AO60" i="8"/>
  <c r="AO61" i="8"/>
  <c r="AO62" i="8"/>
  <c r="AO63" i="8"/>
  <c r="AO64" i="8"/>
  <c r="AO65" i="8"/>
  <c r="AO66" i="8"/>
  <c r="AO67" i="8"/>
  <c r="AO68" i="8"/>
  <c r="AO69" i="8"/>
  <c r="AO70" i="8"/>
  <c r="AO71" i="8"/>
  <c r="AO72" i="8"/>
  <c r="AO73" i="8"/>
  <c r="AO74" i="8"/>
  <c r="AO75" i="8"/>
  <c r="AO76" i="8"/>
  <c r="AO77" i="8"/>
  <c r="AO78" i="8"/>
  <c r="AO79" i="8"/>
  <c r="AO80" i="8"/>
  <c r="AO81" i="8"/>
  <c r="AO82" i="8"/>
  <c r="AO83" i="8"/>
  <c r="AO84" i="8"/>
  <c r="AO85" i="8"/>
  <c r="AO86" i="8"/>
  <c r="AO87" i="8"/>
  <c r="AO88" i="8"/>
  <c r="AO89" i="8"/>
  <c r="AO90" i="8"/>
  <c r="AO91" i="8"/>
  <c r="AO92" i="8"/>
  <c r="AO93" i="8"/>
  <c r="AO94" i="8"/>
  <c r="AO95" i="8"/>
  <c r="AO96" i="8"/>
  <c r="AO97" i="8"/>
  <c r="AO98" i="8"/>
  <c r="AO99" i="8"/>
  <c r="AO16" i="8"/>
  <c r="H24" i="5"/>
  <c r="H25" i="5"/>
  <c r="H30" i="5"/>
  <c r="H32" i="5"/>
  <c r="H36" i="5"/>
  <c r="H37" i="5"/>
  <c r="H40" i="5"/>
  <c r="H41" i="5"/>
  <c r="H42" i="5"/>
  <c r="H23" i="8" l="1"/>
  <c r="AM23" i="8"/>
  <c r="E26" i="5" l="1"/>
  <c r="AK23" i="8"/>
  <c r="F26" i="5" s="1"/>
  <c r="AH23" i="8"/>
  <c r="D26" i="5" l="1"/>
  <c r="H30" i="8"/>
  <c r="H17" i="5" l="1"/>
  <c r="H18" i="5"/>
  <c r="H19" i="5"/>
  <c r="H20" i="5"/>
  <c r="B11" i="5" l="1"/>
  <c r="H27" i="8"/>
  <c r="H26" i="8"/>
  <c r="H25" i="8"/>
  <c r="H24" i="8"/>
  <c r="H22" i="8"/>
  <c r="H21" i="8"/>
  <c r="H20" i="8"/>
  <c r="H19" i="8"/>
  <c r="H18" i="8"/>
  <c r="H17" i="8"/>
  <c r="H16" i="8"/>
  <c r="H15" i="8"/>
  <c r="H14" i="8"/>
  <c r="H13" i="8"/>
  <c r="AN14" i="8" l="1" a="1"/>
  <c r="AN14" i="8" s="1"/>
  <c r="AN23" i="8" a="1"/>
  <c r="AN23" i="8" s="1"/>
  <c r="AL13" i="8"/>
  <c r="AL23" i="8"/>
  <c r="A17" i="5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B16" i="5"/>
  <c r="G26" i="5" l="1"/>
  <c r="I26" i="5" s="1"/>
  <c r="AP23" i="8"/>
  <c r="AH14" i="8"/>
  <c r="D17" i="5" s="1"/>
  <c r="AH13" i="8"/>
  <c r="D16" i="5" s="1"/>
  <c r="AN88" i="8" a="1"/>
  <c r="AN88" i="8" s="1"/>
  <c r="AL43" i="8"/>
  <c r="AM99" i="8"/>
  <c r="AH99" i="8"/>
  <c r="H99" i="8"/>
  <c r="AM98" i="8"/>
  <c r="AH98" i="8"/>
  <c r="H98" i="8"/>
  <c r="AM97" i="8"/>
  <c r="AH97" i="8"/>
  <c r="H97" i="8"/>
  <c r="AM96" i="8"/>
  <c r="AH96" i="8"/>
  <c r="H96" i="8"/>
  <c r="AM95" i="8"/>
  <c r="AH95" i="8"/>
  <c r="H95" i="8"/>
  <c r="AM94" i="8"/>
  <c r="AH94" i="8"/>
  <c r="H94" i="8"/>
  <c r="AM93" i="8"/>
  <c r="AH93" i="8"/>
  <c r="H93" i="8"/>
  <c r="AM92" i="8"/>
  <c r="AH92" i="8"/>
  <c r="H92" i="8"/>
  <c r="AM91" i="8"/>
  <c r="AH91" i="8"/>
  <c r="H91" i="8"/>
  <c r="AM90" i="8"/>
  <c r="AH90" i="8"/>
  <c r="H90" i="8"/>
  <c r="AM89" i="8"/>
  <c r="AH89" i="8"/>
  <c r="H89" i="8"/>
  <c r="AM88" i="8"/>
  <c r="AH88" i="8"/>
  <c r="H88" i="8"/>
  <c r="AM87" i="8"/>
  <c r="AH87" i="8"/>
  <c r="H87" i="8"/>
  <c r="AM86" i="8"/>
  <c r="AH86" i="8"/>
  <c r="H86" i="8"/>
  <c r="AM85" i="8"/>
  <c r="AH85" i="8"/>
  <c r="H85" i="8"/>
  <c r="AM84" i="8"/>
  <c r="AH84" i="8"/>
  <c r="H84" i="8"/>
  <c r="AM83" i="8"/>
  <c r="AH83" i="8"/>
  <c r="H83" i="8"/>
  <c r="AM82" i="8"/>
  <c r="AH82" i="8"/>
  <c r="H82" i="8"/>
  <c r="AM81" i="8"/>
  <c r="AH81" i="8"/>
  <c r="H81" i="8"/>
  <c r="AM80" i="8"/>
  <c r="AH80" i="8"/>
  <c r="H80" i="8"/>
  <c r="AM79" i="8"/>
  <c r="AH79" i="8"/>
  <c r="H79" i="8"/>
  <c r="AM78" i="8"/>
  <c r="AH78" i="8"/>
  <c r="H78" i="8"/>
  <c r="AM77" i="8"/>
  <c r="AH77" i="8"/>
  <c r="H77" i="8"/>
  <c r="AM76" i="8"/>
  <c r="AH76" i="8"/>
  <c r="H76" i="8"/>
  <c r="AM75" i="8"/>
  <c r="AH75" i="8"/>
  <c r="H75" i="8"/>
  <c r="AM74" i="8"/>
  <c r="AH74" i="8"/>
  <c r="H74" i="8"/>
  <c r="AM73" i="8"/>
  <c r="AH73" i="8"/>
  <c r="H73" i="8"/>
  <c r="AM72" i="8"/>
  <c r="AH72" i="8"/>
  <c r="H72" i="8"/>
  <c r="AM71" i="8"/>
  <c r="AH71" i="8"/>
  <c r="H71" i="8"/>
  <c r="AM70" i="8"/>
  <c r="AH70" i="8"/>
  <c r="H70" i="8"/>
  <c r="AM69" i="8"/>
  <c r="AH69" i="8"/>
  <c r="H69" i="8"/>
  <c r="AM68" i="8"/>
  <c r="AH68" i="8"/>
  <c r="H68" i="8"/>
  <c r="AM67" i="8"/>
  <c r="AH67" i="8"/>
  <c r="H67" i="8"/>
  <c r="AM66" i="8"/>
  <c r="AH66" i="8"/>
  <c r="H66" i="8"/>
  <c r="AM65" i="8"/>
  <c r="AH65" i="8"/>
  <c r="H65" i="8"/>
  <c r="AM64" i="8"/>
  <c r="AH64" i="8"/>
  <c r="H64" i="8"/>
  <c r="AM63" i="8"/>
  <c r="AH63" i="8"/>
  <c r="H63" i="8"/>
  <c r="AM62" i="8"/>
  <c r="AH62" i="8"/>
  <c r="H62" i="8"/>
  <c r="AM61" i="8"/>
  <c r="AH61" i="8"/>
  <c r="H61" i="8"/>
  <c r="AM60" i="8"/>
  <c r="AH60" i="8"/>
  <c r="H60" i="8"/>
  <c r="AM59" i="8"/>
  <c r="AH59" i="8"/>
  <c r="H59" i="8"/>
  <c r="AM58" i="8"/>
  <c r="AH58" i="8"/>
  <c r="H58" i="8"/>
  <c r="AM57" i="8"/>
  <c r="AH57" i="8"/>
  <c r="H57" i="8"/>
  <c r="AM56" i="8"/>
  <c r="AH56" i="8"/>
  <c r="H56" i="8"/>
  <c r="AM55" i="8"/>
  <c r="AH55" i="8"/>
  <c r="H55" i="8"/>
  <c r="AM54" i="8"/>
  <c r="AH54" i="8"/>
  <c r="H54" i="8"/>
  <c r="AM53" i="8"/>
  <c r="AH53" i="8"/>
  <c r="H53" i="8"/>
  <c r="AM52" i="8"/>
  <c r="AH52" i="8"/>
  <c r="H52" i="8"/>
  <c r="AM51" i="8"/>
  <c r="AH51" i="8"/>
  <c r="H51" i="8"/>
  <c r="AM50" i="8"/>
  <c r="AH50" i="8"/>
  <c r="H50" i="8"/>
  <c r="AM49" i="8"/>
  <c r="AH49" i="8"/>
  <c r="H49" i="8"/>
  <c r="AM48" i="8"/>
  <c r="E51" i="5"/>
  <c r="AH48" i="8"/>
  <c r="D51" i="5" s="1"/>
  <c r="H48" i="8"/>
  <c r="AM47" i="8"/>
  <c r="E50" i="5"/>
  <c r="AH47" i="8"/>
  <c r="D50" i="5" s="1"/>
  <c r="H47" i="8"/>
  <c r="AM46" i="8"/>
  <c r="E49" i="5"/>
  <c r="AH46" i="8"/>
  <c r="D49" i="5" s="1"/>
  <c r="H46" i="8"/>
  <c r="AM45" i="8"/>
  <c r="E48" i="5"/>
  <c r="AH45" i="8"/>
  <c r="D48" i="5" s="1"/>
  <c r="H45" i="8"/>
  <c r="AM44" i="8"/>
  <c r="E47" i="5"/>
  <c r="AH44" i="8"/>
  <c r="D47" i="5" s="1"/>
  <c r="H44" i="8"/>
  <c r="AM43" i="8"/>
  <c r="E46" i="5"/>
  <c r="AH43" i="8"/>
  <c r="D46" i="5" s="1"/>
  <c r="H43" i="8"/>
  <c r="AM42" i="8"/>
  <c r="E45" i="5"/>
  <c r="AH42" i="8"/>
  <c r="D45" i="5" s="1"/>
  <c r="H42" i="8"/>
  <c r="AM41" i="8"/>
  <c r="E44" i="5"/>
  <c r="AH41" i="8"/>
  <c r="D44" i="5" s="1"/>
  <c r="H41" i="8"/>
  <c r="AM40" i="8"/>
  <c r="E43" i="5"/>
  <c r="AH40" i="8"/>
  <c r="D43" i="5" s="1"/>
  <c r="H40" i="8"/>
  <c r="AM39" i="8"/>
  <c r="E42" i="5"/>
  <c r="AH39" i="8"/>
  <c r="H39" i="8"/>
  <c r="AM38" i="8"/>
  <c r="E41" i="5"/>
  <c r="H38" i="8"/>
  <c r="AM37" i="8"/>
  <c r="E40" i="5"/>
  <c r="AH37" i="8"/>
  <c r="H37" i="8"/>
  <c r="AM36" i="8"/>
  <c r="E39" i="5"/>
  <c r="AH36" i="8"/>
  <c r="H36" i="8"/>
  <c r="AM35" i="8"/>
  <c r="E38" i="5"/>
  <c r="AH35" i="8"/>
  <c r="H35" i="8"/>
  <c r="AM34" i="8"/>
  <c r="E37" i="5"/>
  <c r="AH34" i="8"/>
  <c r="H34" i="8"/>
  <c r="AM33" i="8"/>
  <c r="E36" i="5"/>
  <c r="AH33" i="8"/>
  <c r="H33" i="8"/>
  <c r="AM32" i="8"/>
  <c r="E35" i="5"/>
  <c r="AH32" i="8"/>
  <c r="H32" i="8"/>
  <c r="AM31" i="8"/>
  <c r="E34" i="5"/>
  <c r="AH31" i="8"/>
  <c r="H31" i="8"/>
  <c r="AM30" i="8"/>
  <c r="E33" i="5"/>
  <c r="AH30" i="8"/>
  <c r="AM29" i="8"/>
  <c r="E32" i="5"/>
  <c r="AH29" i="8"/>
  <c r="H29" i="8"/>
  <c r="AM28" i="8"/>
  <c r="E31" i="5"/>
  <c r="AH28" i="8"/>
  <c r="H28" i="8"/>
  <c r="AM27" i="8"/>
  <c r="E30" i="5"/>
  <c r="AH27" i="8"/>
  <c r="AM26" i="8"/>
  <c r="E29" i="5"/>
  <c r="AH26" i="8"/>
  <c r="AM25" i="8"/>
  <c r="E28" i="5"/>
  <c r="AH25" i="8"/>
  <c r="AM24" i="8"/>
  <c r="E27" i="5"/>
  <c r="AH24" i="8"/>
  <c r="AM22" i="8"/>
  <c r="E25" i="5"/>
  <c r="AH22" i="8"/>
  <c r="AM21" i="8"/>
  <c r="E24" i="5"/>
  <c r="AH21" i="8"/>
  <c r="AM20" i="8"/>
  <c r="E23" i="5"/>
  <c r="AH20" i="8"/>
  <c r="AM19" i="8"/>
  <c r="E22" i="5"/>
  <c r="AH19" i="8"/>
  <c r="AM18" i="8"/>
  <c r="E21" i="5"/>
  <c r="AH18" i="8"/>
  <c r="AM17" i="8"/>
  <c r="E20" i="5"/>
  <c r="AH17" i="8"/>
  <c r="AM16" i="8"/>
  <c r="E19" i="5"/>
  <c r="AH16" i="8"/>
  <c r="AM15" i="8"/>
  <c r="E18" i="5"/>
  <c r="AH15" i="8"/>
  <c r="AM14" i="8"/>
  <c r="E17" i="5"/>
  <c r="H16" i="5"/>
  <c r="AM13" i="8"/>
  <c r="E16" i="5"/>
  <c r="AK44" i="8" l="1"/>
  <c r="F47" i="5" s="1"/>
  <c r="AK40" i="8"/>
  <c r="F43" i="5" s="1"/>
  <c r="AK43" i="8"/>
  <c r="F46" i="5" s="1"/>
  <c r="AK42" i="8"/>
  <c r="F45" i="5" s="1"/>
  <c r="AK45" i="8"/>
  <c r="F48" i="5" s="1"/>
  <c r="AK41" i="8"/>
  <c r="F44" i="5" s="1"/>
  <c r="AK16" i="8"/>
  <c r="F19" i="5" s="1"/>
  <c r="D19" i="5"/>
  <c r="D23" i="5"/>
  <c r="D28" i="5"/>
  <c r="AK35" i="8"/>
  <c r="F38" i="5" s="1"/>
  <c r="AK37" i="8"/>
  <c r="F40" i="5" s="1"/>
  <c r="D20" i="5"/>
  <c r="D24" i="5"/>
  <c r="D29" i="5"/>
  <c r="D18" i="5"/>
  <c r="D22" i="5"/>
  <c r="D27" i="5"/>
  <c r="D33" i="5"/>
  <c r="D34" i="5"/>
  <c r="D35" i="5"/>
  <c r="D36" i="5"/>
  <c r="D37" i="5"/>
  <c r="D38" i="5"/>
  <c r="D39" i="5"/>
  <c r="D40" i="5"/>
  <c r="D41" i="5"/>
  <c r="D42" i="5"/>
  <c r="AK38" i="8"/>
  <c r="F41" i="5" s="1"/>
  <c r="D21" i="5"/>
  <c r="D25" i="5"/>
  <c r="D30" i="5"/>
  <c r="D31" i="5"/>
  <c r="D32" i="5"/>
  <c r="AK33" i="8"/>
  <c r="F36" i="5" s="1"/>
  <c r="AK29" i="8"/>
  <c r="F32" i="5" s="1"/>
  <c r="AK25" i="8"/>
  <c r="F28" i="5" s="1"/>
  <c r="AK20" i="8"/>
  <c r="F23" i="5" s="1"/>
  <c r="AK36" i="8"/>
  <c r="F39" i="5" s="1"/>
  <c r="AK32" i="8"/>
  <c r="F35" i="5" s="1"/>
  <c r="AK28" i="8"/>
  <c r="F31" i="5" s="1"/>
  <c r="AK24" i="8"/>
  <c r="F27" i="5" s="1"/>
  <c r="AK19" i="8"/>
  <c r="F22" i="5" s="1"/>
  <c r="AK39" i="8"/>
  <c r="F42" i="5" s="1"/>
  <c r="AK31" i="8"/>
  <c r="F34" i="5" s="1"/>
  <c r="AK27" i="8"/>
  <c r="F30" i="5" s="1"/>
  <c r="AK22" i="8"/>
  <c r="F25" i="5" s="1"/>
  <c r="AK18" i="8"/>
  <c r="F21" i="5" s="1"/>
  <c r="AK34" i="8"/>
  <c r="F37" i="5" s="1"/>
  <c r="AK30" i="8"/>
  <c r="F33" i="5" s="1"/>
  <c r="AK26" i="8"/>
  <c r="F29" i="5" s="1"/>
  <c r="AK21" i="8"/>
  <c r="F24" i="5" s="1"/>
  <c r="AK67" i="8"/>
  <c r="AK13" i="8"/>
  <c r="AP13" i="8" s="1"/>
  <c r="AK57" i="8"/>
  <c r="AK14" i="8"/>
  <c r="F17" i="5" s="1"/>
  <c r="AK17" i="8"/>
  <c r="F20" i="5" s="1"/>
  <c r="AK72" i="8"/>
  <c r="AK46" i="8"/>
  <c r="F49" i="5" s="1"/>
  <c r="AK58" i="8"/>
  <c r="AK70" i="8"/>
  <c r="AK82" i="8"/>
  <c r="AK94" i="8"/>
  <c r="AK47" i="8"/>
  <c r="F50" i="5" s="1"/>
  <c r="AK59" i="8"/>
  <c r="AK71" i="8"/>
  <c r="AK83" i="8"/>
  <c r="AK95" i="8"/>
  <c r="AK69" i="8"/>
  <c r="AK81" i="8"/>
  <c r="AK93" i="8"/>
  <c r="AL82" i="8"/>
  <c r="AL73" i="8"/>
  <c r="AL46" i="8"/>
  <c r="AN98" i="8" a="1"/>
  <c r="AN98" i="8" s="1"/>
  <c r="AL37" i="8"/>
  <c r="AN59" i="8" a="1"/>
  <c r="AN59" i="8" s="1"/>
  <c r="AN52" i="8" a="1"/>
  <c r="AN52" i="8" s="1"/>
  <c r="AL79" i="8"/>
  <c r="AN93" i="8" a="1"/>
  <c r="AN93" i="8" s="1"/>
  <c r="AN54" i="8" a="1"/>
  <c r="AN54" i="8" s="1"/>
  <c r="AL26" i="8"/>
  <c r="AL38" i="8"/>
  <c r="AL50" i="8"/>
  <c r="AL62" i="8"/>
  <c r="AL74" i="8"/>
  <c r="AL86" i="8"/>
  <c r="AL98" i="8"/>
  <c r="AL14" i="8"/>
  <c r="AL27" i="8"/>
  <c r="AL39" i="8"/>
  <c r="AL51" i="8"/>
  <c r="AL63" i="8"/>
  <c r="AL75" i="8"/>
  <c r="AL87" i="8"/>
  <c r="AL99" i="8"/>
  <c r="AL15" i="8"/>
  <c r="AL28" i="8"/>
  <c r="AL40" i="8"/>
  <c r="AL52" i="8"/>
  <c r="AL64" i="8"/>
  <c r="AL76" i="8"/>
  <c r="AL88" i="8"/>
  <c r="AL16" i="8"/>
  <c r="AL29" i="8"/>
  <c r="AL41" i="8"/>
  <c r="AL53" i="8"/>
  <c r="AL65" i="8"/>
  <c r="AL77" i="8"/>
  <c r="AL89" i="8"/>
  <c r="AL17" i="8"/>
  <c r="AL30" i="8"/>
  <c r="AL42" i="8"/>
  <c r="AL54" i="8"/>
  <c r="AL66" i="8"/>
  <c r="AL78" i="8"/>
  <c r="AL90" i="8"/>
  <c r="AL19" i="8"/>
  <c r="AL32" i="8"/>
  <c r="AL44" i="8"/>
  <c r="AL56" i="8"/>
  <c r="AL68" i="8"/>
  <c r="AL80" i="8"/>
  <c r="AL92" i="8"/>
  <c r="AL20" i="8"/>
  <c r="AL33" i="8"/>
  <c r="AL45" i="8"/>
  <c r="AL57" i="8"/>
  <c r="AL69" i="8"/>
  <c r="AL81" i="8"/>
  <c r="AL93" i="8"/>
  <c r="AL24" i="8"/>
  <c r="AL36" i="8"/>
  <c r="AL48" i="8"/>
  <c r="AL60" i="8"/>
  <c r="AL72" i="8"/>
  <c r="AL84" i="8"/>
  <c r="AL96" i="8"/>
  <c r="AL71" i="8"/>
  <c r="AL35" i="8"/>
  <c r="AN35" i="8" a="1"/>
  <c r="AN35" i="8" s="1"/>
  <c r="AN45" i="8" a="1"/>
  <c r="AN45" i="8" s="1"/>
  <c r="AN55" i="8" a="1"/>
  <c r="AN55" i="8" s="1"/>
  <c r="AN65" i="8" a="1"/>
  <c r="AN65" i="8" s="1"/>
  <c r="AN74" i="8" a="1"/>
  <c r="AN74" i="8" s="1"/>
  <c r="AN85" i="8" a="1"/>
  <c r="AN85" i="8" s="1"/>
  <c r="AN94" i="8" a="1"/>
  <c r="AN94" i="8" s="1"/>
  <c r="AN15" i="8" a="1"/>
  <c r="AN15" i="8" s="1"/>
  <c r="AN26" i="8" a="1"/>
  <c r="AN26" i="8" s="1"/>
  <c r="AN36" i="8" a="1"/>
  <c r="AN36" i="8" s="1"/>
  <c r="AN46" i="8" a="1"/>
  <c r="AN46" i="8" s="1"/>
  <c r="AN66" i="8" a="1"/>
  <c r="AN66" i="8" s="1"/>
  <c r="AN75" i="8" a="1"/>
  <c r="AN75" i="8" s="1"/>
  <c r="AN95" i="8" a="1"/>
  <c r="AN95" i="8" s="1"/>
  <c r="AN16" i="8" a="1"/>
  <c r="AN16" i="8" s="1"/>
  <c r="AN27" i="8" a="1"/>
  <c r="AN27" i="8" s="1"/>
  <c r="AN37" i="8" a="1"/>
  <c r="AN37" i="8" s="1"/>
  <c r="AN47" i="8" a="1"/>
  <c r="AN47" i="8" s="1"/>
  <c r="AN56" i="8" a="1"/>
  <c r="AN56" i="8" s="1"/>
  <c r="AN67" i="8" a="1"/>
  <c r="AN67" i="8" s="1"/>
  <c r="AN76" i="8" a="1"/>
  <c r="AN76" i="8" s="1"/>
  <c r="AN86" i="8" a="1"/>
  <c r="AN86" i="8" s="1"/>
  <c r="AN96" i="8" a="1"/>
  <c r="AN96" i="8" s="1"/>
  <c r="AN17" i="8" a="1"/>
  <c r="AN17" i="8" s="1"/>
  <c r="AN28" i="8" a="1"/>
  <c r="AN28" i="8" s="1"/>
  <c r="AN48" i="8" a="1"/>
  <c r="AN48" i="8" s="1"/>
  <c r="AN57" i="8" a="1"/>
  <c r="AN57" i="8" s="1"/>
  <c r="AN77" i="8" a="1"/>
  <c r="AN77" i="8" s="1"/>
  <c r="AN97" i="8" a="1"/>
  <c r="AN97" i="8" s="1"/>
  <c r="AN18" i="8" a="1"/>
  <c r="AN18" i="8" s="1"/>
  <c r="AN29" i="8" a="1"/>
  <c r="AN29" i="8" s="1"/>
  <c r="AN38" i="8" a="1"/>
  <c r="AN38" i="8" s="1"/>
  <c r="AN49" i="8" a="1"/>
  <c r="AN49" i="8" s="1"/>
  <c r="AN58" i="8" a="1"/>
  <c r="AN58" i="8" s="1"/>
  <c r="AN68" i="8" a="1"/>
  <c r="AN68" i="8" s="1"/>
  <c r="AN78" i="8" a="1"/>
  <c r="AN78" i="8" s="1"/>
  <c r="AN87" i="8" a="1"/>
  <c r="AN87" i="8" s="1"/>
  <c r="AN19" i="8" a="1"/>
  <c r="AN19" i="8" s="1"/>
  <c r="AN31" i="8" a="1"/>
  <c r="AN31" i="8" s="1"/>
  <c r="AN40" i="8" a="1"/>
  <c r="AN40" i="8" s="1"/>
  <c r="AN50" i="8" a="1"/>
  <c r="AN50" i="8" s="1"/>
  <c r="AN60" i="8" a="1"/>
  <c r="AN60" i="8" s="1"/>
  <c r="AN69" i="8" a="1"/>
  <c r="AN69" i="8" s="1"/>
  <c r="AN89" i="8" a="1"/>
  <c r="AN89" i="8" s="1"/>
  <c r="AN99" i="8" a="1"/>
  <c r="AN99" i="8" s="1"/>
  <c r="AN20" i="8" a="1"/>
  <c r="AN20" i="8" s="1"/>
  <c r="AN41" i="8" a="1"/>
  <c r="AN41" i="8" s="1"/>
  <c r="AN61" i="8" a="1"/>
  <c r="AN61" i="8" s="1"/>
  <c r="AN70" i="8" a="1"/>
  <c r="AN70" i="8" s="1"/>
  <c r="AN80" i="8" a="1"/>
  <c r="AN80" i="8" s="1"/>
  <c r="AN90" i="8" a="1"/>
  <c r="AN90" i="8" s="1"/>
  <c r="AN21" i="8" a="1"/>
  <c r="AN21" i="8" s="1"/>
  <c r="AN32" i="8" a="1"/>
  <c r="AN32" i="8" s="1"/>
  <c r="AN42" i="8" a="1"/>
  <c r="AN42" i="8" s="1"/>
  <c r="AN51" i="8" a="1"/>
  <c r="AN51" i="8" s="1"/>
  <c r="AN71" i="8" a="1"/>
  <c r="AN71" i="8" s="1"/>
  <c r="AN81" i="8" a="1"/>
  <c r="AN81" i="8" s="1"/>
  <c r="AN91" i="8" a="1"/>
  <c r="AN91" i="8" s="1"/>
  <c r="AN24" i="8" a="1"/>
  <c r="AN24" i="8" s="1"/>
  <c r="AN33" i="8" a="1"/>
  <c r="AN33" i="8" s="1"/>
  <c r="AN53" i="8" a="1"/>
  <c r="AN53" i="8" s="1"/>
  <c r="AN63" i="8" a="1"/>
  <c r="AN63" i="8" s="1"/>
  <c r="AN73" i="8" a="1"/>
  <c r="AN73" i="8" s="1"/>
  <c r="AN83" i="8" a="1"/>
  <c r="AN83" i="8" s="1"/>
  <c r="AN92" i="8" a="1"/>
  <c r="AN92" i="8" s="1"/>
  <c r="AL70" i="8"/>
  <c r="AL34" i="8"/>
  <c r="AN84" i="8" a="1"/>
  <c r="AN84" i="8" s="1"/>
  <c r="AN44" i="8" a="1"/>
  <c r="AN44" i="8" s="1"/>
  <c r="AL67" i="8"/>
  <c r="AL31" i="8"/>
  <c r="AN82" i="8" a="1"/>
  <c r="AN82" i="8" s="1"/>
  <c r="AN43" i="8" a="1"/>
  <c r="AN43" i="8" s="1"/>
  <c r="G46" i="5" s="1"/>
  <c r="AL97" i="8"/>
  <c r="AL61" i="8"/>
  <c r="AL25" i="8"/>
  <c r="AN79" i="8" a="1"/>
  <c r="AN79" i="8" s="1"/>
  <c r="AN39" i="8" a="1"/>
  <c r="AN39" i="8" s="1"/>
  <c r="AL95" i="8"/>
  <c r="AL59" i="8"/>
  <c r="AL22" i="8"/>
  <c r="AN34" i="8" a="1"/>
  <c r="AN34" i="8" s="1"/>
  <c r="AL94" i="8"/>
  <c r="AL58" i="8"/>
  <c r="AL21" i="8"/>
  <c r="AN72" i="8" a="1"/>
  <c r="AN72" i="8" s="1"/>
  <c r="AK54" i="8"/>
  <c r="AK66" i="8"/>
  <c r="AK78" i="8"/>
  <c r="AK90" i="8"/>
  <c r="AL91" i="8"/>
  <c r="AL55" i="8"/>
  <c r="AL18" i="8"/>
  <c r="AN30" i="8" a="1"/>
  <c r="AN30" i="8" s="1"/>
  <c r="AL85" i="8"/>
  <c r="AL49" i="8"/>
  <c r="AN64" i="8" a="1"/>
  <c r="AN64" i="8" s="1"/>
  <c r="AN25" i="8" a="1"/>
  <c r="AN25" i="8" s="1"/>
  <c r="AL83" i="8"/>
  <c r="AL47" i="8"/>
  <c r="AN62" i="8" a="1"/>
  <c r="AN62" i="8" s="1"/>
  <c r="AN22" i="8" a="1"/>
  <c r="AN22" i="8" s="1"/>
  <c r="AK51" i="8"/>
  <c r="AK53" i="8"/>
  <c r="AK99" i="8"/>
  <c r="AK63" i="8"/>
  <c r="AK65" i="8"/>
  <c r="AK75" i="8"/>
  <c r="AK77" i="8"/>
  <c r="AK87" i="8"/>
  <c r="AK89" i="8"/>
  <c r="AK76" i="8"/>
  <c r="AK15" i="8"/>
  <c r="F18" i="5" s="1"/>
  <c r="AK68" i="8"/>
  <c r="AK55" i="8"/>
  <c r="AK80" i="8"/>
  <c r="AK88" i="8"/>
  <c r="AK92" i="8"/>
  <c r="AK52" i="8"/>
  <c r="AK79" i="8"/>
  <c r="AK56" i="8"/>
  <c r="AK64" i="8"/>
  <c r="AK91" i="8"/>
  <c r="AK74" i="8"/>
  <c r="AK84" i="8"/>
  <c r="AK86" i="8"/>
  <c r="AK61" i="8"/>
  <c r="AK48" i="8"/>
  <c r="F51" i="5" s="1"/>
  <c r="AK96" i="8"/>
  <c r="AK98" i="8"/>
  <c r="AK50" i="8"/>
  <c r="AK73" i="8"/>
  <c r="AK60" i="8"/>
  <c r="AK85" i="8"/>
  <c r="AK62" i="8"/>
  <c r="AK49" i="8"/>
  <c r="AK97" i="8"/>
  <c r="AM8" i="8"/>
  <c r="AI8" i="8"/>
  <c r="AH8" i="8"/>
  <c r="AO8" i="8"/>
  <c r="G21" i="5" l="1"/>
  <c r="I21" i="5" s="1"/>
  <c r="G50" i="5"/>
  <c r="I50" i="5" s="1"/>
  <c r="G47" i="5"/>
  <c r="I47" i="5" s="1"/>
  <c r="G45" i="5"/>
  <c r="I45" i="5" s="1"/>
  <c r="G43" i="5"/>
  <c r="I43" i="5" s="1"/>
  <c r="G51" i="5"/>
  <c r="I51" i="5" s="1"/>
  <c r="G44" i="5"/>
  <c r="I44" i="5" s="1"/>
  <c r="I46" i="5"/>
  <c r="G48" i="5"/>
  <c r="I48" i="5" s="1"/>
  <c r="AP54" i="8"/>
  <c r="G49" i="5"/>
  <c r="I49" i="5" s="1"/>
  <c r="G38" i="5"/>
  <c r="I38" i="5" s="1"/>
  <c r="G34" i="5"/>
  <c r="I34" i="5" s="1"/>
  <c r="AP16" i="8"/>
  <c r="AP40" i="8"/>
  <c r="G36" i="5"/>
  <c r="I36" i="5" s="1"/>
  <c r="G22" i="5"/>
  <c r="I22" i="5" s="1"/>
  <c r="G20" i="5"/>
  <c r="I20" i="5" s="1"/>
  <c r="G18" i="5"/>
  <c r="I18" i="5" s="1"/>
  <c r="G42" i="5"/>
  <c r="I42" i="5" s="1"/>
  <c r="AP27" i="8"/>
  <c r="AP35" i="8"/>
  <c r="AP21" i="8"/>
  <c r="G39" i="5"/>
  <c r="I39" i="5" s="1"/>
  <c r="G23" i="5"/>
  <c r="I23" i="5" s="1"/>
  <c r="G32" i="5"/>
  <c r="I32" i="5" s="1"/>
  <c r="G30" i="5"/>
  <c r="I30" i="5" s="1"/>
  <c r="G41" i="5"/>
  <c r="I41" i="5" s="1"/>
  <c r="G40" i="5"/>
  <c r="I40" i="5" s="1"/>
  <c r="G24" i="5"/>
  <c r="I24" i="5" s="1"/>
  <c r="G37" i="5"/>
  <c r="I37" i="5" s="1"/>
  <c r="G27" i="5"/>
  <c r="I27" i="5" s="1"/>
  <c r="G19" i="5"/>
  <c r="I19" i="5" s="1"/>
  <c r="G17" i="5"/>
  <c r="I17" i="5" s="1"/>
  <c r="G29" i="5"/>
  <c r="I29" i="5" s="1"/>
  <c r="AP20" i="8"/>
  <c r="G28" i="5"/>
  <c r="I28" i="5" s="1"/>
  <c r="G25" i="5"/>
  <c r="I25" i="5" s="1"/>
  <c r="G35" i="5"/>
  <c r="I35" i="5" s="1"/>
  <c r="G33" i="5"/>
  <c r="I33" i="5" s="1"/>
  <c r="G31" i="5"/>
  <c r="I31" i="5" s="1"/>
  <c r="AP38" i="8"/>
  <c r="AP32" i="8"/>
  <c r="AP24" i="8"/>
  <c r="AP33" i="8"/>
  <c r="AP28" i="8"/>
  <c r="AP22" i="8"/>
  <c r="AP39" i="8"/>
  <c r="AP31" i="8"/>
  <c r="AP15" i="8"/>
  <c r="AP36" i="8"/>
  <c r="AP34" i="8"/>
  <c r="AP30" i="8"/>
  <c r="AP26" i="8"/>
  <c r="AP17" i="8"/>
  <c r="AP25" i="8"/>
  <c r="AP37" i="8"/>
  <c r="AP29" i="8"/>
  <c r="AP18" i="8"/>
  <c r="AP19" i="8"/>
  <c r="AP42" i="8"/>
  <c r="AP72" i="8"/>
  <c r="AP50" i="8"/>
  <c r="AP66" i="8"/>
  <c r="AP14" i="8"/>
  <c r="F16" i="5"/>
  <c r="AJ8" i="8"/>
  <c r="AP95" i="8"/>
  <c r="AP58" i="8"/>
  <c r="AP45" i="8"/>
  <c r="AP46" i="8"/>
  <c r="AP67" i="8"/>
  <c r="AP56" i="8"/>
  <c r="AP60" i="8"/>
  <c r="AP82" i="8"/>
  <c r="AP69" i="8"/>
  <c r="AP57" i="8"/>
  <c r="AP47" i="8"/>
  <c r="AP79" i="8"/>
  <c r="AP81" i="8"/>
  <c r="AP59" i="8"/>
  <c r="AP83" i="8"/>
  <c r="AP93" i="8"/>
  <c r="AP53" i="8"/>
  <c r="AP99" i="8"/>
  <c r="G16" i="5"/>
  <c r="AP71" i="8"/>
  <c r="AP78" i="8"/>
  <c r="AP68" i="8"/>
  <c r="AP90" i="8"/>
  <c r="AP70" i="8"/>
  <c r="AP80" i="8"/>
  <c r="AP75" i="8"/>
  <c r="AP51" i="8"/>
  <c r="AP49" i="8"/>
  <c r="AP94" i="8"/>
  <c r="AP87" i="8"/>
  <c r="AP86" i="8"/>
  <c r="AL8" i="8"/>
  <c r="AP98" i="8"/>
  <c r="AP64" i="8"/>
  <c r="AP41" i="8"/>
  <c r="AP44" i="8"/>
  <c r="AP76" i="8"/>
  <c r="AP89" i="8"/>
  <c r="AP65" i="8"/>
  <c r="AP63" i="8"/>
  <c r="AP48" i="8"/>
  <c r="AP77" i="8"/>
  <c r="AP55" i="8"/>
  <c r="AP92" i="8"/>
  <c r="AP52" i="8"/>
  <c r="AP84" i="8"/>
  <c r="AP91" i="8"/>
  <c r="AP85" i="8"/>
  <c r="AP43" i="8"/>
  <c r="AP88" i="8"/>
  <c r="AP97" i="8"/>
  <c r="AP73" i="8"/>
  <c r="AP74" i="8"/>
  <c r="AP61" i="8"/>
  <c r="AP96" i="8"/>
  <c r="AP62" i="8"/>
  <c r="AN8" i="8"/>
  <c r="AP8" i="8" l="1"/>
  <c r="I16" i="5"/>
  <c r="I52" i="5" s="1"/>
  <c r="I54" i="5" s="1"/>
  <c r="AK8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<sst xmlns="http://schemas.openxmlformats.org/spreadsheetml/2006/main" count="169" uniqueCount="132">
  <si>
    <t>INVOICE</t>
  </si>
  <si>
    <t>BILL TO</t>
  </si>
  <si>
    <t>Invoice No:</t>
  </si>
  <si>
    <t>Invoice Date:</t>
  </si>
  <si>
    <t>TOTAL</t>
  </si>
  <si>
    <t>SUBTOTAL</t>
  </si>
  <si>
    <t>Balance Due</t>
  </si>
  <si>
    <t>Thessaloniki</t>
  </si>
  <si>
    <t>Cadet European Cup 2024</t>
  </si>
  <si>
    <t>Thessaloniki, Greece</t>
  </si>
  <si>
    <t>EJU Cadet Training Camp</t>
  </si>
  <si>
    <t>EJU entry fee</t>
  </si>
  <si>
    <t>Single room</t>
  </si>
  <si>
    <t>Double room</t>
  </si>
  <si>
    <t>Triple room</t>
  </si>
  <si>
    <t>B&amp;B</t>
  </si>
  <si>
    <t>LUNCH IN THE HOTEL</t>
  </si>
  <si>
    <t>Lunch box in the hall</t>
  </si>
  <si>
    <t>Dinner</t>
  </si>
  <si>
    <t>Cat. A</t>
  </si>
  <si>
    <t>Cat. B</t>
  </si>
  <si>
    <t>Holiday Inn Thessaloniki</t>
  </si>
  <si>
    <t>Hellenic Judo Federation</t>
  </si>
  <si>
    <t>Stadiou 38, Athens Greece</t>
  </si>
  <si>
    <t>National Bank of Greece</t>
  </si>
  <si>
    <t>IBAN :GR1601100800000008048058286</t>
  </si>
  <si>
    <t>Payment Method: Bank Transfer</t>
  </si>
  <si>
    <t>SWIFT: ETHNGRAA</t>
  </si>
  <si>
    <t>Single Room</t>
  </si>
  <si>
    <t xml:space="preserve">Double Room </t>
  </si>
  <si>
    <t xml:space="preserve">Triple Room </t>
  </si>
  <si>
    <t>Room Type</t>
  </si>
  <si>
    <t>Service fee</t>
  </si>
  <si>
    <t xml:space="preserve">NAME </t>
  </si>
  <si>
    <t xml:space="preserve">CATEGORY </t>
  </si>
  <si>
    <t xml:space="preserve">COACH </t>
  </si>
  <si>
    <t>ATHLETE</t>
  </si>
  <si>
    <t>REFEREE</t>
  </si>
  <si>
    <t>DELEGATE</t>
  </si>
  <si>
    <t>OWN ACCOMMODATION</t>
  </si>
  <si>
    <t>NO</t>
  </si>
  <si>
    <t>LUNCH BOX</t>
  </si>
  <si>
    <t xml:space="preserve">YES </t>
  </si>
  <si>
    <t xml:space="preserve">CHECK IN </t>
  </si>
  <si>
    <t>CHECK OUT</t>
  </si>
  <si>
    <t>NUMBER OF DAYS</t>
  </si>
  <si>
    <t>Single</t>
  </si>
  <si>
    <t>Double</t>
  </si>
  <si>
    <t>Triple</t>
  </si>
  <si>
    <t xml:space="preserve">ACCOMMODATION COST
/PER NIGHT </t>
  </si>
  <si>
    <t xml:space="preserve">TOTAL ACCOMMODATION
 COST </t>
  </si>
  <si>
    <t>Dinner COST</t>
  </si>
  <si>
    <t xml:space="preserve">Lunch in the hotel </t>
  </si>
  <si>
    <t xml:space="preserve">NO </t>
  </si>
  <si>
    <t xml:space="preserve">YES 1 DAY </t>
  </si>
  <si>
    <t xml:space="preserve">YES 2 DAYS </t>
  </si>
  <si>
    <t xml:space="preserve">YES 3 DAYS </t>
  </si>
  <si>
    <t>YES 4 DAYS</t>
  </si>
  <si>
    <t xml:space="preserve">LUNCH BOX </t>
  </si>
  <si>
    <t xml:space="preserve">YES SATURDAY </t>
  </si>
  <si>
    <t xml:space="preserve">YES SUNDAY </t>
  </si>
  <si>
    <t xml:space="preserve">LUNCH HOTEL </t>
  </si>
  <si>
    <t xml:space="preserve">YES  </t>
  </si>
  <si>
    <t>Lunch COST HOTEL</t>
  </si>
  <si>
    <t xml:space="preserve">INSERT 1 IF YES 0 IF NO </t>
  </si>
  <si>
    <t xml:space="preserve">Lunch BOX COST </t>
  </si>
  <si>
    <t>INSERT 1 IF YES 0 IF NO 
FOR MORE DATES UNHIDE CELLS</t>
  </si>
  <si>
    <t xml:space="preserve">TOTAL COST PER PERSON </t>
  </si>
  <si>
    <t>TOTAL EJU entry fee</t>
  </si>
  <si>
    <t>TOTAL
Lunch COST HOTEL</t>
  </si>
  <si>
    <t xml:space="preserve">TOTAL Lunch BOX COST </t>
  </si>
  <si>
    <t>TOTAL Dinner COST</t>
  </si>
  <si>
    <t xml:space="preserve">TOTAL TRAINING CAMP COST </t>
  </si>
  <si>
    <t>TOTAL COST PER TEAM</t>
  </si>
  <si>
    <t>Description</t>
  </si>
  <si>
    <t>Service 
fee</t>
  </si>
  <si>
    <t>ACCOMMODATION COST</t>
  </si>
  <si>
    <t>Item No.</t>
  </si>
  <si>
    <t>Meal Cost</t>
  </si>
  <si>
    <t xml:space="preserve">TOTAL
</t>
  </si>
  <si>
    <t xml:space="preserve">Training Camp Participation Fee
</t>
  </si>
  <si>
    <t>TRAINING CAMP PARTICIPATION FEE</t>
  </si>
  <si>
    <t xml:space="preserve">TRAINING CAMP
ONLY PARTICIPATION </t>
  </si>
  <si>
    <t>November 22-23, 2025</t>
  </si>
  <si>
    <t>November 24-26, 2025</t>
  </si>
  <si>
    <t>Cadet European Cup 2025</t>
  </si>
  <si>
    <t>Travel Form</t>
  </si>
  <si>
    <t>Country</t>
  </si>
  <si>
    <t>ARRIVAL</t>
  </si>
  <si>
    <t>DEPARTURE</t>
  </si>
  <si>
    <t>Arrival date</t>
  </si>
  <si>
    <t>Arrival Time</t>
  </si>
  <si>
    <t xml:space="preserve">Flight N. </t>
  </si>
  <si>
    <t>Departure date</t>
  </si>
  <si>
    <t>N. of Persons</t>
  </si>
  <si>
    <t>Departure
 time</t>
  </si>
  <si>
    <t>N. of  Persons</t>
  </si>
  <si>
    <t>Cat. B Capsis Hotel Thessaloniki</t>
  </si>
  <si>
    <t>Capsis Hotel Thessaloniki</t>
  </si>
  <si>
    <t>Cat. A Holiday Inn Thessaloniki</t>
  </si>
  <si>
    <t>LUNCH HOTEL 
MONDAY 
17/11/2025</t>
  </si>
  <si>
    <t>LUNCH HOTEL TUESDAY 18/11/2025</t>
  </si>
  <si>
    <t>LUNCH HOTEL 
WEDNESDAY 19/11/2025</t>
  </si>
  <si>
    <t>LUNCH HOTEL 
THURSDAY 
20/11/2025</t>
  </si>
  <si>
    <t>LUNCH HOTEL 
FRIDAY 
21/11/2025</t>
  </si>
  <si>
    <t>Bill to Country :</t>
  </si>
  <si>
    <t>LUNCH HOTEL 
SATURDAY
22/11/2025</t>
  </si>
  <si>
    <t>LUNCH HOTEL 
SUNDAY 
23/11/2025</t>
  </si>
  <si>
    <t>LUNCH HOTEL 
MONDAY
24/11/2025</t>
  </si>
  <si>
    <t>LUNCH HOTEL 
TUESDAY 
24/11/2025</t>
  </si>
  <si>
    <t>LUNCH HOTEL 
Wednesday 
25/11/2025</t>
  </si>
  <si>
    <t>LUNCH HOTEL 
Thursday  
26/11/2025</t>
  </si>
  <si>
    <t xml:space="preserve">Lunch box
SATURDAY 
22/11/2025 </t>
  </si>
  <si>
    <t xml:space="preserve">Lunch box
SUNDAY
23/11/2025 </t>
  </si>
  <si>
    <t>DINNER HOTEL 
SATURDAY
22/11/2025</t>
  </si>
  <si>
    <t>DINNER HOTEL 
SUNDAY 
23/11/2025</t>
  </si>
  <si>
    <t>DINNER HOTEL 
FRIDAY 
21/11/2025</t>
  </si>
  <si>
    <t>DINNER HOTEL 
THURSDAY 
20/11/2025</t>
  </si>
  <si>
    <t>DINNER HOTEL 
WEDNESDAY  
19/11/2025</t>
  </si>
  <si>
    <t>DINNER HOTEL 
TUESDAY 
18/11/2025</t>
  </si>
  <si>
    <t>DINNER HOTEL 
MONDAY 
17/11/2025</t>
  </si>
  <si>
    <t>DINNER HOTEL 
MONDAY
24/11/2025</t>
  </si>
  <si>
    <t>DINNER HOTEL 
TUESDAY 
25/11/2025</t>
  </si>
  <si>
    <t>DINNER HOTEL 
Wednesday 
26/11/2025</t>
  </si>
  <si>
    <t>DINNER HOTEL 
Thursday  
27/11/2025</t>
  </si>
  <si>
    <t>lunch</t>
  </si>
  <si>
    <t>lunch in s. hall</t>
  </si>
  <si>
    <t xml:space="preserve">Participants with own accommodation 
</t>
  </si>
  <si>
    <t>Room Type
/own accommodation</t>
  </si>
  <si>
    <t>From (city)</t>
  </si>
  <si>
    <t>Destination (city)</t>
  </si>
  <si>
    <r>
      <rPr>
        <sz val="10"/>
        <color theme="9" tint="-0.249977111117893"/>
        <rFont val="Arial"/>
        <family val="2"/>
        <charset val="161"/>
      </rPr>
      <t xml:space="preserve">Please select </t>
    </r>
    <r>
      <rPr>
        <sz val="10"/>
        <color rgb="FF000000"/>
        <rFont val="Arial"/>
        <family val="2"/>
      </rPr>
      <t xml:space="preserve">
CATEGORY / Hotel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</si>
</sst>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mm/dd/yy"/>
    <numFmt numFmtId="165" formatCode="_-&quot;€&quot;* #,##0.00_-;\-&quot;€&quot;* #,##0.00_-;_-&quot;€&quot;* &quot;-&quot;??_-;_-@"/>
    <numFmt numFmtId="166" formatCode="_-* #,##0.00\ [$€-408]_-;\-* #,##0.00\ [$€-408]_-;_-* &quot;-&quot;??\ [$€-408]_-;_-@_-"/>
  </numFmts>
  <fonts count="48" x14ac:knownFonts="1">
    <font>
      <sz val="10"/>
      <color rgb="FF000000"/>
      <name val="Arial"/>
    </font>
    <font>
      <sz val="12"/>
      <color rgb="FF000000"/>
      <name val="Roboto"/>
      <charset val="161"/>
    </font>
    <font>
      <b/>
      <sz val="20"/>
      <color rgb="FFA5A5A5"/>
      <name val="Roboto"/>
      <charset val="161"/>
    </font>
    <font>
      <b/>
      <sz val="22"/>
      <color rgb="FF4472C4"/>
      <name val="Roboto"/>
      <charset val="161"/>
    </font>
    <font>
      <b/>
      <sz val="21"/>
      <color rgb="FF666666"/>
      <name val="Roboto"/>
      <charset val="161"/>
    </font>
    <font>
      <sz val="10"/>
      <name val="Roboto"/>
      <charset val="161"/>
    </font>
    <font>
      <sz val="18"/>
      <color rgb="FF7F7F7F"/>
      <name val="Roboto"/>
      <charset val="161"/>
    </font>
    <font>
      <sz val="11"/>
      <color rgb="FF333F4F"/>
      <name val="Roboto"/>
      <charset val="161"/>
    </font>
    <font>
      <sz val="10"/>
      <name val="Arial"/>
      <family val="2"/>
      <charset val="161"/>
    </font>
    <font>
      <sz val="11"/>
      <color rgb="FFFFFFFF"/>
      <name val="Roboto"/>
      <charset val="161"/>
    </font>
    <font>
      <b/>
      <sz val="9"/>
      <color rgb="FF1F3864"/>
      <name val="Roboto"/>
      <charset val="161"/>
    </font>
    <font>
      <sz val="10"/>
      <color rgb="FF000000"/>
      <name val="Roboto"/>
      <charset val="161"/>
    </font>
    <font>
      <b/>
      <sz val="9"/>
      <color rgb="FF000000"/>
      <name val="Roboto"/>
      <charset val="161"/>
    </font>
    <font>
      <sz val="9"/>
      <color rgb="FF000000"/>
      <name val="Roboto"/>
      <charset val="161"/>
    </font>
    <font>
      <i/>
      <sz val="9"/>
      <color rgb="FF333F4F"/>
      <name val="Roboto"/>
      <charset val="161"/>
    </font>
    <font>
      <sz val="11"/>
      <color rgb="FF1F3864"/>
      <name val="Roboto"/>
      <charset val="161"/>
    </font>
    <font>
      <b/>
      <sz val="9"/>
      <color rgb="FF434343"/>
      <name val="Roboto"/>
      <charset val="161"/>
    </font>
    <font>
      <b/>
      <sz val="12"/>
      <color rgb="FF333F4F"/>
      <name val="Roboto"/>
      <charset val="161"/>
    </font>
    <font>
      <b/>
      <sz val="8"/>
      <color rgb="FF333F4F"/>
      <name val="Roboto"/>
      <charset val="161"/>
    </font>
    <font>
      <sz val="18"/>
      <color rgb="FF333F4F"/>
      <name val="Roboto"/>
      <charset val="161"/>
    </font>
    <font>
      <b/>
      <sz val="12"/>
      <name val="Roboto"/>
      <charset val="161"/>
    </font>
    <font>
      <b/>
      <sz val="9"/>
      <name val="Roboto"/>
      <charset val="161"/>
    </font>
    <font>
      <sz val="9"/>
      <color rgb="FF333F4F"/>
      <name val="Roboto"/>
      <charset val="161"/>
    </font>
    <font>
      <sz val="10"/>
      <color rgb="FF333F4F"/>
      <name val="Roboto"/>
      <charset val="161"/>
    </font>
    <font>
      <sz val="10"/>
      <color rgb="FF000000"/>
      <name val="Arial"/>
      <family val="2"/>
      <charset val="161"/>
    </font>
    <font>
      <b/>
      <sz val="10"/>
      <color rgb="FF000000"/>
      <name val="Arial"/>
      <family val="2"/>
      <charset val="161"/>
    </font>
    <font>
      <b/>
      <sz val="20"/>
      <color rgb="FF434343"/>
      <name val="Roboto"/>
      <charset val="161"/>
    </font>
    <font>
      <b/>
      <sz val="9"/>
      <color rgb="FF000000"/>
      <name val="Roboto"/>
      <charset val="161"/>
    </font>
    <font>
      <b/>
      <sz val="10"/>
      <name val="Arial"/>
      <family val="2"/>
      <charset val="161"/>
    </font>
    <font>
      <sz val="10"/>
      <color rgb="FF000000"/>
      <name val="Arial"/>
      <family val="2"/>
      <charset val="161"/>
    </font>
    <font>
      <sz val="10"/>
      <color rgb="FF434343"/>
      <name val="Roboto"/>
      <charset val="161"/>
    </font>
    <font>
      <b/>
      <sz val="11"/>
      <color rgb="FF434343"/>
      <name val="Roboto"/>
      <charset val="16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color rgb="FF000000"/>
      <name val="Roboto"/>
      <charset val="161"/>
    </font>
    <font>
      <sz val="10"/>
      <name val="Roboto"/>
      <charset val="161"/>
    </font>
    <font>
      <b/>
      <sz val="9"/>
      <color rgb="FF000000"/>
      <name val="Roboto"/>
      <charset val="161"/>
    </font>
    <font>
      <b/>
      <sz val="9"/>
      <color rgb="FF434343"/>
      <name val="Roboto"/>
      <charset val="16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61"/>
      <scheme val="minor"/>
    </font>
    <font>
      <b/>
      <sz val="10"/>
      <color theme="4"/>
      <name val="Arial"/>
      <family val="2"/>
      <charset val="161"/>
    </font>
    <font>
      <b/>
      <sz val="9"/>
      <color theme="4"/>
      <name val="Arial"/>
      <family val="2"/>
      <charset val="161"/>
    </font>
    <font>
      <b/>
      <sz val="8"/>
      <color theme="4"/>
      <name val="Arial"/>
      <family val="2"/>
      <charset val="161"/>
    </font>
    <font>
      <sz val="18"/>
      <color rgb="FF000000"/>
      <name val="Arial"/>
      <family val="2"/>
      <charset val="161"/>
    </font>
    <font>
      <sz val="8"/>
      <name val="Arial"/>
      <family val="2"/>
      <charset val="161"/>
    </font>
    <font>
      <b/>
      <sz val="11"/>
      <color theme="1" tint="4.9989318521683403E-2"/>
      <name val="Arial"/>
      <family val="2"/>
      <charset val="161"/>
    </font>
    <font>
      <b/>
      <sz val="8"/>
      <color rgb="FF000000"/>
      <name val="Arial"/>
      <family val="2"/>
    </font>
    <font>
      <sz val="10"/>
      <color theme="9" tint="-0.249977111117893"/>
      <name val="Arial"/>
      <family val="2"/>
      <charset val="161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4" fillId="0" borderId="0" applyFont="0" applyFill="0" applyBorder="0" applyAlignment="0" applyProtection="0"/>
  </cellStyleXfs>
  <cellXfs count="152">
    <xf numFmtId="0" fontId="0" fillId="0" borderId="0" xfId="0"/>
    <xf numFmtId="0" fontId="0" fillId="0" borderId="0" xfId="0" applyProtection="1"/>
    <xf numFmtId="0" fontId="43" fillId="0" borderId="0" xfId="0" applyFont="1" applyProtection="1"/>
    <xf numFmtId="0" fontId="43" fillId="16" borderId="10" xfId="0" applyFont="1" applyFill="1" applyBorder="1" applyProtection="1"/>
    <xf numFmtId="0" fontId="0" fillId="9" borderId="13" xfId="0" applyFill="1" applyBorder="1" applyProtection="1"/>
    <xf numFmtId="0" fontId="28" fillId="9" borderId="14" xfId="0" applyFont="1" applyFill="1" applyBorder="1" applyProtection="1"/>
    <xf numFmtId="0" fontId="8" fillId="9" borderId="14" xfId="0" applyFont="1" applyFill="1" applyBorder="1" applyProtection="1"/>
    <xf numFmtId="0" fontId="8" fillId="9" borderId="15" xfId="0" applyFont="1" applyFill="1" applyBorder="1" applyProtection="1"/>
    <xf numFmtId="0" fontId="0" fillId="14" borderId="13" xfId="0" applyFill="1" applyBorder="1" applyProtection="1"/>
    <xf numFmtId="0" fontId="28" fillId="14" borderId="14" xfId="0" applyFont="1" applyFill="1" applyBorder="1" applyProtection="1"/>
    <xf numFmtId="0" fontId="8" fillId="14" borderId="14" xfId="0" applyFont="1" applyFill="1" applyBorder="1" applyProtection="1"/>
    <xf numFmtId="0" fontId="40" fillId="9" borderId="10" xfId="0" applyFont="1" applyFill="1" applyBorder="1" applyAlignment="1" applyProtection="1">
      <alignment vertical="center"/>
    </xf>
    <xf numFmtId="0" fontId="42" fillId="9" borderId="10" xfId="0" applyFont="1" applyFill="1" applyBorder="1" applyAlignment="1" applyProtection="1">
      <alignment vertical="center" wrapText="1"/>
    </xf>
    <xf numFmtId="0" fontId="40" fillId="14" borderId="10" xfId="0" applyFont="1" applyFill="1" applyBorder="1" applyAlignment="1" applyProtection="1">
      <alignment vertical="center"/>
    </xf>
    <xf numFmtId="0" fontId="41" fillId="14" borderId="10" xfId="0" applyFont="1" applyFill="1" applyBorder="1" applyAlignment="1" applyProtection="1">
      <alignment vertical="center"/>
    </xf>
    <xf numFmtId="0" fontId="0" fillId="0" borderId="0" xfId="0" applyProtection="1">
      <protection locked="0"/>
    </xf>
    <xf numFmtId="0" fontId="0" fillId="16" borderId="14" xfId="0" applyFill="1" applyBorder="1" applyProtection="1">
      <protection locked="0"/>
    </xf>
    <xf numFmtId="0" fontId="0" fillId="16" borderId="15" xfId="0" applyFill="1" applyBorder="1" applyProtection="1">
      <protection locked="0"/>
    </xf>
    <xf numFmtId="0" fontId="24" fillId="0" borderId="0" xfId="0" applyFont="1" applyProtection="1">
      <protection locked="0"/>
    </xf>
    <xf numFmtId="0" fontId="0" fillId="13" borderId="10" xfId="0" applyFill="1" applyBorder="1" applyProtection="1">
      <protection locked="0"/>
    </xf>
    <xf numFmtId="0" fontId="24" fillId="13" borderId="10" xfId="0" applyFont="1" applyFill="1" applyBorder="1" applyProtection="1">
      <protection locked="0"/>
    </xf>
    <xf numFmtId="0" fontId="8" fillId="15" borderId="10" xfId="0" applyFont="1" applyFill="1" applyBorder="1" applyProtection="1">
      <protection locked="0"/>
    </xf>
    <xf numFmtId="0" fontId="24" fillId="0" borderId="0" xfId="0" applyFont="1" applyProtection="1"/>
    <xf numFmtId="0" fontId="32" fillId="0" borderId="0" xfId="0" applyFont="1" applyProtection="1"/>
    <xf numFmtId="0" fontId="32" fillId="0" borderId="10" xfId="0" applyFont="1" applyBorder="1" applyProtection="1"/>
    <xf numFmtId="0" fontId="33" fillId="0" borderId="10" xfId="0" applyFont="1" applyBorder="1" applyProtection="1"/>
    <xf numFmtId="0" fontId="0" fillId="0" borderId="10" xfId="0" applyBorder="1" applyProtection="1"/>
    <xf numFmtId="44" fontId="0" fillId="0" borderId="10" xfId="1" applyFont="1" applyBorder="1" applyProtection="1"/>
    <xf numFmtId="0" fontId="0" fillId="7" borderId="0" xfId="0" applyFill="1" applyAlignment="1" applyProtection="1">
      <alignment horizontal="center" vertical="center"/>
    </xf>
    <xf numFmtId="0" fontId="33" fillId="12" borderId="10" xfId="0" applyFont="1" applyFill="1" applyBorder="1" applyProtection="1"/>
    <xf numFmtId="0" fontId="33" fillId="7" borderId="10" xfId="0" applyFont="1" applyFill="1" applyBorder="1" applyAlignment="1" applyProtection="1">
      <alignment wrapText="1"/>
    </xf>
    <xf numFmtId="0" fontId="33" fillId="8" borderId="10" xfId="0" applyFont="1" applyFill="1" applyBorder="1" applyAlignment="1" applyProtection="1">
      <alignment wrapText="1"/>
    </xf>
    <xf numFmtId="0" fontId="33" fillId="9" borderId="10" xfId="0" applyFont="1" applyFill="1" applyBorder="1" applyProtection="1"/>
    <xf numFmtId="0" fontId="33" fillId="9" borderId="10" xfId="0" applyFont="1" applyFill="1" applyBorder="1" applyAlignment="1" applyProtection="1">
      <alignment wrapText="1"/>
    </xf>
    <xf numFmtId="0" fontId="33" fillId="10" borderId="10" xfId="0" applyFont="1" applyFill="1" applyBorder="1" applyAlignment="1" applyProtection="1">
      <alignment wrapText="1"/>
    </xf>
    <xf numFmtId="0" fontId="0" fillId="9" borderId="10" xfId="0" applyFill="1" applyBorder="1" applyProtection="1"/>
    <xf numFmtId="0" fontId="33" fillId="10" borderId="10" xfId="0" applyFont="1" applyFill="1" applyBorder="1" applyProtection="1"/>
    <xf numFmtId="0" fontId="32" fillId="0" borderId="10" xfId="0" applyFont="1" applyBorder="1" applyProtection="1">
      <protection locked="0"/>
    </xf>
    <xf numFmtId="0" fontId="0" fillId="0" borderId="10" xfId="0" applyBorder="1" applyProtection="1">
      <protection locked="0"/>
    </xf>
    <xf numFmtId="0" fontId="32" fillId="0" borderId="0" xfId="0" applyFont="1" applyProtection="1">
      <protection locked="0"/>
    </xf>
    <xf numFmtId="0" fontId="32" fillId="5" borderId="0" xfId="0" applyFont="1" applyFill="1" applyProtection="1">
      <protection locked="0"/>
    </xf>
    <xf numFmtId="0" fontId="39" fillId="0" borderId="10" xfId="0" quotePrefix="1" applyFont="1" applyBorder="1" applyProtection="1">
      <protection locked="0"/>
    </xf>
    <xf numFmtId="0" fontId="32" fillId="6" borderId="10" xfId="0" applyFont="1" applyFill="1" applyBorder="1" applyProtection="1">
      <protection locked="0"/>
    </xf>
    <xf numFmtId="14" fontId="32" fillId="0" borderId="10" xfId="0" applyNumberFormat="1" applyFont="1" applyBorder="1" applyProtection="1">
      <protection locked="0"/>
    </xf>
    <xf numFmtId="0" fontId="32" fillId="7" borderId="10" xfId="0" applyFont="1" applyFill="1" applyBorder="1" applyProtection="1">
      <protection locked="0"/>
    </xf>
    <xf numFmtId="0" fontId="45" fillId="7" borderId="10" xfId="0" applyFont="1" applyFill="1" applyBorder="1" applyAlignment="1" applyProtection="1">
      <alignment horizontal="center" vertical="center"/>
      <protection locked="0"/>
    </xf>
    <xf numFmtId="0" fontId="45" fillId="8" borderId="10" xfId="0" applyFont="1" applyFill="1" applyBorder="1" applyAlignment="1" applyProtection="1">
      <alignment horizontal="center" vertical="center"/>
      <protection locked="0"/>
    </xf>
    <xf numFmtId="0" fontId="0" fillId="8" borderId="10" xfId="0" applyFill="1" applyBorder="1" applyProtection="1">
      <protection locked="0"/>
    </xf>
    <xf numFmtId="0" fontId="39" fillId="0" borderId="10" xfId="0" applyFont="1" applyBorder="1" applyProtection="1">
      <protection locked="0"/>
    </xf>
    <xf numFmtId="0" fontId="32" fillId="11" borderId="0" xfId="0" applyFont="1" applyFill="1" applyProtection="1">
      <protection locked="0"/>
    </xf>
    <xf numFmtId="0" fontId="38" fillId="0" borderId="10" xfId="0" applyFont="1" applyBorder="1" applyProtection="1">
      <protection locked="0"/>
    </xf>
    <xf numFmtId="0" fontId="38" fillId="0" borderId="11" xfId="0" applyFont="1" applyBorder="1" applyProtection="1">
      <protection locked="0"/>
    </xf>
    <xf numFmtId="0" fontId="24" fillId="0" borderId="10" xfId="0" applyFont="1" applyBorder="1" applyProtection="1">
      <protection locked="0"/>
    </xf>
    <xf numFmtId="0" fontId="38" fillId="0" borderId="12" xfId="0" applyFont="1" applyBorder="1" applyProtection="1">
      <protection locked="0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25" fillId="0" borderId="0" xfId="0" applyFont="1" applyProtection="1"/>
    <xf numFmtId="0" fontId="5" fillId="0" borderId="0" xfId="0" applyFont="1" applyProtection="1"/>
    <xf numFmtId="0" fontId="5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14" fontId="10" fillId="0" borderId="0" xfId="0" applyNumberFormat="1" applyFont="1" applyAlignment="1" applyProtection="1">
      <alignment horizontal="center" vertical="center"/>
    </xf>
    <xf numFmtId="164" fontId="11" fillId="0" borderId="0" xfId="0" applyNumberFormat="1" applyFont="1" applyAlignment="1" applyProtection="1">
      <alignment horizontal="center" vertical="center"/>
    </xf>
    <xf numFmtId="14" fontId="11" fillId="0" borderId="0" xfId="0" applyNumberFormat="1" applyFont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center" vertical="center"/>
    </xf>
    <xf numFmtId="0" fontId="10" fillId="0" borderId="1" xfId="0" applyFont="1" applyBorder="1" applyAlignment="1" applyProtection="1">
      <alignment horizontal="left" vertical="center"/>
    </xf>
    <xf numFmtId="0" fontId="11" fillId="3" borderId="0" xfId="0" applyFont="1" applyFill="1" applyAlignment="1" applyProtection="1">
      <alignment horizontal="left" vertical="center"/>
    </xf>
    <xf numFmtId="0" fontId="12" fillId="0" borderId="0" xfId="0" applyFont="1" applyAlignment="1" applyProtection="1">
      <alignment horizontal="right" vertical="center"/>
    </xf>
    <xf numFmtId="49" fontId="13" fillId="2" borderId="0" xfId="0" applyNumberFormat="1" applyFont="1" applyFill="1" applyAlignment="1" applyProtection="1">
      <alignment horizontal="left" vertical="center"/>
    </xf>
    <xf numFmtId="49" fontId="13" fillId="0" borderId="0" xfId="0" applyNumberFormat="1" applyFont="1" applyAlignment="1" applyProtection="1">
      <alignment horizontal="left" vertical="center"/>
    </xf>
    <xf numFmtId="0" fontId="11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right" vertical="center"/>
    </xf>
    <xf numFmtId="0" fontId="16" fillId="0" borderId="0" xfId="0" applyFont="1" applyAlignment="1" applyProtection="1">
      <alignment horizontal="center" vertical="center"/>
    </xf>
    <xf numFmtId="0" fontId="37" fillId="0" borderId="10" xfId="0" applyFont="1" applyBorder="1" applyAlignment="1" applyProtection="1">
      <alignment horizontal="center" vertical="center" wrapText="1"/>
    </xf>
    <xf numFmtId="14" fontId="37" fillId="0" borderId="10" xfId="0" applyNumberFormat="1" applyFont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right" vertical="center"/>
    </xf>
    <xf numFmtId="0" fontId="13" fillId="0" borderId="4" xfId="0" applyFont="1" applyBorder="1" applyAlignment="1" applyProtection="1">
      <alignment horizontal="center" vertical="center"/>
    </xf>
    <xf numFmtId="0" fontId="13" fillId="3" borderId="4" xfId="0" applyFont="1" applyFill="1" applyBorder="1" applyAlignment="1" applyProtection="1">
      <alignment horizontal="right" vertical="center"/>
    </xf>
    <xf numFmtId="0" fontId="13" fillId="0" borderId="5" xfId="0" applyFont="1" applyBorder="1" applyAlignment="1" applyProtection="1">
      <alignment vertical="center" wrapText="1"/>
    </xf>
    <xf numFmtId="0" fontId="11" fillId="0" borderId="5" xfId="0" applyFont="1" applyBorder="1" applyAlignment="1" applyProtection="1">
      <alignment vertical="center" wrapText="1"/>
    </xf>
    <xf numFmtId="0" fontId="11" fillId="0" borderId="0" xfId="0" applyFont="1" applyAlignment="1" applyProtection="1">
      <alignment vertical="center" wrapText="1"/>
    </xf>
    <xf numFmtId="0" fontId="17" fillId="0" borderId="0" xfId="0" applyFont="1" applyAlignment="1" applyProtection="1">
      <alignment horizontal="right"/>
    </xf>
    <xf numFmtId="0" fontId="18" fillId="0" borderId="0" xfId="0" applyFont="1" applyAlignment="1" applyProtection="1">
      <alignment horizontal="right" vertical="center"/>
    </xf>
    <xf numFmtId="44" fontId="13" fillId="0" borderId="6" xfId="1" applyFont="1" applyBorder="1" applyAlignment="1" applyProtection="1">
      <alignment vertical="center"/>
    </xf>
    <xf numFmtId="0" fontId="36" fillId="0" borderId="9" xfId="0" applyFont="1" applyBorder="1" applyAlignment="1" applyProtection="1">
      <alignment horizontal="left" vertical="center"/>
    </xf>
    <xf numFmtId="0" fontId="18" fillId="0" borderId="0" xfId="0" applyFont="1" applyAlignment="1" applyProtection="1">
      <alignment horizontal="right" vertical="center" wrapText="1"/>
    </xf>
    <xf numFmtId="0" fontId="17" fillId="0" borderId="7" xfId="0" applyFont="1" applyBorder="1" applyAlignment="1" applyProtection="1">
      <alignment horizontal="right" vertical="center"/>
    </xf>
    <xf numFmtId="166" fontId="20" fillId="0" borderId="8" xfId="0" applyNumberFormat="1" applyFont="1" applyBorder="1" applyAlignment="1" applyProtection="1">
      <alignment vertical="center"/>
    </xf>
    <xf numFmtId="0" fontId="34" fillId="0" borderId="5" xfId="0" applyFont="1" applyBorder="1" applyAlignment="1" applyProtection="1">
      <alignment vertical="center" wrapText="1"/>
    </xf>
    <xf numFmtId="0" fontId="35" fillId="0" borderId="0" xfId="0" applyFont="1" applyAlignment="1" applyProtection="1">
      <alignment horizontal="center" vertical="center"/>
    </xf>
    <xf numFmtId="0" fontId="1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33" fillId="0" borderId="10" xfId="0" applyFont="1" applyBorder="1" applyAlignment="1" applyProtection="1">
      <alignment wrapText="1"/>
    </xf>
    <xf numFmtId="0" fontId="32" fillId="12" borderId="10" xfId="0" applyFont="1" applyFill="1" applyBorder="1" applyProtection="1"/>
    <xf numFmtId="0" fontId="3" fillId="0" borderId="0" xfId="0" applyFont="1" applyAlignment="1" applyProtection="1">
      <alignment horizontal="right" vertical="center"/>
      <protection locked="0"/>
    </xf>
    <xf numFmtId="0" fontId="25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14" fontId="11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right" vertical="top"/>
      <protection locked="0"/>
    </xf>
    <xf numFmtId="0" fontId="0" fillId="0" borderId="0" xfId="0" applyAlignment="1" applyProtection="1">
      <alignment horizontal="left" indent="2"/>
      <protection locked="0"/>
    </xf>
    <xf numFmtId="0" fontId="15" fillId="0" borderId="0" xfId="0" applyFont="1" applyAlignment="1" applyProtection="1">
      <alignment vertical="center"/>
      <protection locked="0"/>
    </xf>
    <xf numFmtId="2" fontId="13" fillId="0" borderId="0" xfId="0" applyNumberFormat="1" applyFont="1" applyAlignment="1" applyProtection="1">
      <alignment horizontal="right" vertical="center"/>
      <protection locked="0"/>
    </xf>
    <xf numFmtId="2" fontId="13" fillId="0" borderId="0" xfId="0" applyNumberFormat="1" applyFont="1" applyAlignment="1" applyProtection="1">
      <alignment vertical="center"/>
      <protection locked="0"/>
    </xf>
    <xf numFmtId="165" fontId="21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30" fillId="0" borderId="0" xfId="0" applyFont="1" applyAlignment="1" applyProtection="1">
      <alignment horizontal="left" vertical="center" wrapText="1"/>
    </xf>
    <xf numFmtId="0" fontId="29" fillId="0" borderId="0" xfId="0" applyFont="1" applyProtection="1"/>
    <xf numFmtId="0" fontId="0" fillId="0" borderId="0" xfId="0" applyProtection="1"/>
    <xf numFmtId="0" fontId="0" fillId="0" borderId="0" xfId="0" applyProtection="1">
      <protection locked="0"/>
    </xf>
    <xf numFmtId="0" fontId="0" fillId="9" borderId="14" xfId="0" applyFill="1" applyBorder="1" applyProtection="1"/>
    <xf numFmtId="0" fontId="0" fillId="14" borderId="14" xfId="0" applyFill="1" applyBorder="1" applyProtection="1"/>
    <xf numFmtId="0" fontId="30" fillId="0" borderId="0" xfId="0" applyFont="1" applyAlignment="1" applyProtection="1">
      <alignment horizontal="left" vertical="center" wrapText="1"/>
    </xf>
    <xf numFmtId="0" fontId="29" fillId="0" borderId="0" xfId="0" applyFont="1" applyProtection="1"/>
    <xf numFmtId="0" fontId="0" fillId="0" borderId="0" xfId="0" applyProtection="1"/>
    <xf numFmtId="0" fontId="0" fillId="0" borderId="0" xfId="0" applyProtection="1">
      <protection locked="0"/>
    </xf>
    <xf numFmtId="0" fontId="0" fillId="7" borderId="10" xfId="0" applyFill="1" applyBorder="1" applyAlignment="1" applyProtection="1">
      <alignment horizontal="center" vertical="center"/>
    </xf>
    <xf numFmtId="0" fontId="22" fillId="0" borderId="0" xfId="0" applyFont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36" fillId="0" borderId="2" xfId="0" applyFont="1" applyBorder="1" applyAlignment="1" applyProtection="1">
      <alignment horizontal="left" vertical="center"/>
    </xf>
    <xf numFmtId="0" fontId="27" fillId="0" borderId="3" xfId="0" applyFont="1" applyBorder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0" fontId="25" fillId="0" borderId="0" xfId="0" applyFont="1" applyProtection="1"/>
    <xf numFmtId="0" fontId="4" fillId="0" borderId="0" xfId="0" applyFont="1" applyAlignment="1" applyProtection="1">
      <alignment horizontal="left" vertical="center"/>
    </xf>
    <xf numFmtId="0" fontId="31" fillId="0" borderId="0" xfId="0" applyFont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/>
    </xf>
    <xf numFmtId="0" fontId="0" fillId="0" borderId="0" xfId="0" applyProtection="1"/>
    <xf numFmtId="0" fontId="30" fillId="0" borderId="0" xfId="0" applyFont="1" applyAlignment="1" applyProtection="1">
      <alignment horizontal="left" vertical="center" wrapText="1"/>
    </xf>
    <xf numFmtId="0" fontId="29" fillId="0" borderId="0" xfId="0" applyFont="1" applyProtection="1"/>
    <xf numFmtId="0" fontId="37" fillId="0" borderId="10" xfId="0" applyFont="1" applyBorder="1" applyAlignment="1" applyProtection="1">
      <alignment horizontal="center" vertical="center"/>
    </xf>
    <xf numFmtId="0" fontId="8" fillId="0" borderId="10" xfId="0" applyFont="1" applyBorder="1" applyProtection="1"/>
    <xf numFmtId="0" fontId="32" fillId="7" borderId="10" xfId="0" applyFont="1" applyFill="1" applyBorder="1" applyAlignment="1" applyProtection="1">
      <alignment horizontal="center" vertical="center" wrapText="1"/>
    </xf>
    <xf numFmtId="0" fontId="0" fillId="7" borderId="10" xfId="0" applyFill="1" applyBorder="1" applyAlignment="1" applyProtection="1">
      <alignment horizontal="center" vertical="center"/>
    </xf>
    <xf numFmtId="0" fontId="32" fillId="8" borderId="10" xfId="0" applyFont="1" applyFill="1" applyBorder="1" applyProtection="1"/>
    <xf numFmtId="0" fontId="0" fillId="8" borderId="10" xfId="0" applyFill="1" applyBorder="1" applyProtection="1"/>
    <xf numFmtId="0" fontId="33" fillId="0" borderId="10" xfId="0" applyFont="1" applyBorder="1" applyAlignment="1" applyProtection="1">
      <alignment horizontal="center" vertical="center"/>
    </xf>
    <xf numFmtId="0" fontId="32" fillId="0" borderId="0" xfId="0" applyFont="1" applyAlignment="1" applyProtection="1">
      <alignment wrapText="1"/>
    </xf>
    <xf numFmtId="0" fontId="24" fillId="0" borderId="0" xfId="0" applyFont="1" applyAlignment="1" applyProtection="1">
      <alignment wrapText="1"/>
    </xf>
    <xf numFmtId="0" fontId="33" fillId="0" borderId="0" xfId="0" applyFont="1" applyProtection="1"/>
    <xf numFmtId="0" fontId="46" fillId="9" borderId="10" xfId="0" applyFont="1" applyFill="1" applyBorder="1" applyAlignment="1" applyProtection="1">
      <alignment vertical="top" wrapText="1"/>
    </xf>
    <xf numFmtId="14" fontId="0" fillId="0" borderId="0" xfId="0" applyNumberFormat="1" applyProtection="1"/>
    <xf numFmtId="0" fontId="0" fillId="4" borderId="0" xfId="0" applyFill="1" applyProtection="1"/>
  </cellXfs>
  <cellStyles count="2">
    <cellStyle name="Κανονικό" xfId="0" builtinId="0"/>
    <cellStyle name="Νομισματική μονάδα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2</xdr:row>
      <xdr:rowOff>35058</xdr:rowOff>
    </xdr:from>
    <xdr:to>
      <xdr:col>7</xdr:col>
      <xdr:colOff>450417</xdr:colOff>
      <xdr:row>9</xdr:row>
      <xdr:rowOff>82550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05C3DF-61C2-4B59-BEE9-AA9315CF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7100" y="473208"/>
          <a:ext cx="1034617" cy="16762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</xdr:colOff>
      <xdr:row>0</xdr:row>
      <xdr:rowOff>95251</xdr:rowOff>
    </xdr:from>
    <xdr:to>
      <xdr:col>9</xdr:col>
      <xdr:colOff>809625</xdr:colOff>
      <xdr:row>8</xdr:row>
      <xdr:rowOff>86836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6F8251-C66A-4C87-8E5B-4D2482150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1675" y="95251"/>
          <a:ext cx="800100" cy="15441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C00B6-098B-4B04-96B4-3866156D6727}">
  <sheetPr>
    <tabColor rgb="FFFF0000"/>
    <outlinePr summaryBelow="0" summaryRight="0"/>
    <pageSetUpPr fitToPage="1"/>
  </sheetPr>
  <dimension ref="A1:K64"/>
  <sheetViews>
    <sheetView showGridLines="0" topLeftCell="A43" zoomScaleNormal="100" workbookViewId="0">
      <selection activeCell="B11" sqref="B11"/>
    </sheetView>
  </sheetViews>
  <sheetFormatPr defaultColWidth="17.28515625" defaultRowHeight="15" customHeight="1" x14ac:dyDescent="0.2"/>
  <cols>
    <col min="1" max="1" width="8.28515625" style="15" customWidth="1"/>
    <col min="2" max="2" width="32.5703125" style="15" bestFit="1" customWidth="1"/>
    <col min="3" max="3" width="7.42578125" style="15" customWidth="1"/>
    <col min="4" max="4" width="8.7109375" style="15" bestFit="1" customWidth="1"/>
    <col min="5" max="6" width="9.140625" style="15" customWidth="1"/>
    <col min="7" max="7" width="9" style="15" customWidth="1"/>
    <col min="8" max="8" width="10" style="15" customWidth="1"/>
    <col min="9" max="9" width="19.140625" style="15" bestFit="1" customWidth="1"/>
    <col min="10" max="10" width="10.42578125" style="15" customWidth="1"/>
    <col min="11" max="11" width="17.28515625" style="15"/>
    <col min="12" max="12" width="19.7109375" style="15" bestFit="1" customWidth="1"/>
    <col min="13" max="13" width="35" style="15" customWidth="1"/>
    <col min="14" max="14" width="10.140625" style="15" bestFit="1" customWidth="1"/>
    <col min="15" max="16384" width="17.28515625" style="15"/>
  </cols>
  <sheetData>
    <row r="1" spans="1:11" ht="14.25" customHeight="1" x14ac:dyDescent="0.2">
      <c r="A1" s="54"/>
      <c r="B1" s="55"/>
      <c r="C1" s="56"/>
      <c r="D1" s="56"/>
      <c r="E1" s="56"/>
      <c r="F1" s="56"/>
      <c r="G1" s="56"/>
      <c r="H1" s="56"/>
      <c r="I1" s="57"/>
      <c r="J1" s="97"/>
    </row>
    <row r="2" spans="1:11" ht="20.25" customHeight="1" x14ac:dyDescent="0.2">
      <c r="A2" s="54"/>
      <c r="B2" s="131" t="s">
        <v>7</v>
      </c>
      <c r="C2" s="132"/>
      <c r="D2" s="58"/>
      <c r="E2" s="56"/>
      <c r="F2" s="56"/>
      <c r="G2" s="133" t="s">
        <v>0</v>
      </c>
      <c r="H2" s="133"/>
      <c r="I2" s="133"/>
      <c r="J2" s="97"/>
    </row>
    <row r="3" spans="1:11" ht="18.75" customHeight="1" x14ac:dyDescent="0.2">
      <c r="A3" s="59"/>
      <c r="B3" s="134" t="s">
        <v>8</v>
      </c>
      <c r="C3" s="132"/>
      <c r="D3" s="1"/>
      <c r="E3" s="54"/>
      <c r="F3" s="54"/>
      <c r="G3" s="59"/>
      <c r="H3" s="59"/>
      <c r="I3" s="60"/>
      <c r="J3" s="100"/>
    </row>
    <row r="4" spans="1:11" ht="18.75" customHeight="1" x14ac:dyDescent="0.2">
      <c r="A4" s="59"/>
      <c r="B4" s="135" t="s">
        <v>9</v>
      </c>
      <c r="C4" s="136"/>
      <c r="D4" s="1"/>
      <c r="E4" s="54"/>
      <c r="F4" s="54"/>
      <c r="G4" s="59"/>
      <c r="H4" s="59"/>
      <c r="I4" s="60"/>
      <c r="J4" s="100"/>
    </row>
    <row r="5" spans="1:11" ht="18.75" customHeight="1" x14ac:dyDescent="0.2">
      <c r="A5" s="59"/>
      <c r="B5" s="137" t="s">
        <v>83</v>
      </c>
      <c r="C5" s="138"/>
      <c r="D5" s="1"/>
      <c r="E5" s="54"/>
      <c r="F5" s="54"/>
      <c r="G5" s="59"/>
      <c r="H5" s="59"/>
      <c r="I5" s="60"/>
      <c r="J5" s="100"/>
    </row>
    <row r="6" spans="1:11" ht="18" customHeight="1" x14ac:dyDescent="0.2">
      <c r="A6" s="59"/>
      <c r="B6" s="134" t="s">
        <v>10</v>
      </c>
      <c r="C6" s="132"/>
      <c r="D6" s="54"/>
      <c r="E6" s="61"/>
      <c r="F6" s="61"/>
      <c r="G6" s="54"/>
      <c r="H6" s="54"/>
      <c r="I6" s="62"/>
      <c r="J6" s="102"/>
    </row>
    <row r="7" spans="1:11" ht="18" customHeight="1" x14ac:dyDescent="0.2">
      <c r="A7" s="59"/>
      <c r="B7" s="137" t="s">
        <v>84</v>
      </c>
      <c r="C7" s="138"/>
      <c r="D7" s="1"/>
      <c r="E7" s="63"/>
      <c r="F7" s="63"/>
      <c r="G7" s="54"/>
      <c r="H7" s="54"/>
      <c r="I7" s="64"/>
      <c r="J7" s="103"/>
    </row>
    <row r="8" spans="1:11" ht="18" customHeight="1" x14ac:dyDescent="0.2">
      <c r="A8" s="59"/>
      <c r="B8" s="65"/>
      <c r="C8" s="54"/>
      <c r="D8" s="54"/>
      <c r="E8" s="66"/>
      <c r="F8" s="66"/>
      <c r="G8" s="54"/>
      <c r="H8" s="54"/>
      <c r="I8" s="67"/>
      <c r="J8" s="102"/>
    </row>
    <row r="9" spans="1:11" ht="18" customHeight="1" x14ac:dyDescent="0.2">
      <c r="A9" s="59"/>
      <c r="B9" s="68" t="s">
        <v>1</v>
      </c>
      <c r="C9" s="54"/>
      <c r="D9" s="54"/>
      <c r="E9" s="66"/>
      <c r="F9" s="66"/>
      <c r="G9" s="1"/>
      <c r="H9" s="1"/>
      <c r="I9" s="1"/>
      <c r="J9" s="105"/>
    </row>
    <row r="10" spans="1:11" ht="18" customHeight="1" x14ac:dyDescent="0.2">
      <c r="A10" s="59"/>
      <c r="B10" s="66"/>
      <c r="C10" s="54"/>
      <c r="D10" s="54"/>
      <c r="E10" s="66"/>
      <c r="F10" s="66"/>
      <c r="G10" s="1"/>
      <c r="H10" s="1"/>
      <c r="I10" s="1"/>
      <c r="J10" s="101"/>
    </row>
    <row r="11" spans="1:11" ht="18" customHeight="1" x14ac:dyDescent="0.2">
      <c r="A11" s="59"/>
      <c r="B11" s="69">
        <f>ACCOMMODATION!A16</f>
        <v>0</v>
      </c>
      <c r="C11" s="69"/>
      <c r="D11" s="54"/>
      <c r="E11" s="66"/>
      <c r="F11" s="66"/>
      <c r="G11" s="70" t="s">
        <v>2</v>
      </c>
      <c r="H11" s="70"/>
      <c r="I11" s="71"/>
      <c r="J11" s="106"/>
      <c r="K11" s="107"/>
    </row>
    <row r="12" spans="1:11" ht="15.75" customHeight="1" x14ac:dyDescent="0.2">
      <c r="A12" s="59"/>
      <c r="B12" s="66"/>
      <c r="C12" s="54"/>
      <c r="D12" s="54"/>
      <c r="E12" s="66"/>
      <c r="F12" s="66"/>
      <c r="G12" s="70" t="s">
        <v>3</v>
      </c>
      <c r="H12" s="70"/>
      <c r="I12" s="72"/>
      <c r="J12" s="108"/>
    </row>
    <row r="13" spans="1:11" ht="18" customHeight="1" x14ac:dyDescent="0.2">
      <c r="A13" s="59"/>
      <c r="B13" s="66"/>
      <c r="C13" s="54"/>
      <c r="D13" s="73"/>
      <c r="E13" s="66"/>
      <c r="F13" s="66"/>
      <c r="G13" s="74"/>
      <c r="H13" s="74"/>
      <c r="I13" s="66"/>
      <c r="J13" s="104"/>
    </row>
    <row r="14" spans="1:11" ht="12.75" x14ac:dyDescent="0.2">
      <c r="A14" s="59"/>
      <c r="B14" s="66"/>
      <c r="C14" s="73"/>
      <c r="D14" s="73"/>
      <c r="E14" s="66"/>
      <c r="F14" s="66"/>
      <c r="G14" s="74"/>
      <c r="H14" s="75"/>
      <c r="I14" s="66"/>
    </row>
    <row r="15" spans="1:11" ht="60" x14ac:dyDescent="0.2">
      <c r="A15" s="76" t="s">
        <v>77</v>
      </c>
      <c r="B15" s="139" t="s">
        <v>74</v>
      </c>
      <c r="C15" s="140"/>
      <c r="D15" s="76" t="s">
        <v>11</v>
      </c>
      <c r="E15" s="76" t="s">
        <v>75</v>
      </c>
      <c r="F15" s="76" t="s">
        <v>76</v>
      </c>
      <c r="G15" s="77" t="s">
        <v>78</v>
      </c>
      <c r="H15" s="77" t="s">
        <v>80</v>
      </c>
      <c r="I15" s="76" t="s">
        <v>79</v>
      </c>
      <c r="J15" s="102"/>
    </row>
    <row r="16" spans="1:11" ht="18" customHeight="1" x14ac:dyDescent="0.2">
      <c r="A16" s="78">
        <v>1</v>
      </c>
      <c r="B16" s="129" t="str">
        <f>IF(NOT(ISBLANK(ACCOMMODATION!C13)), ACCOMMODATION!C13, "")</f>
        <v/>
      </c>
      <c r="C16" s="130"/>
      <c r="D16" s="79">
        <f>ACCOMMODATION!AH13</f>
        <v>0</v>
      </c>
      <c r="E16" s="79">
        <f>ACCOMMODATION!AI13</f>
        <v>0</v>
      </c>
      <c r="F16" s="79">
        <f>ACCOMMODATION!AK13</f>
        <v>0</v>
      </c>
      <c r="G16" s="79">
        <f>ACCOMMODATION!AL13+ACCOMMODATION!AM13+ACCOMMODATION!AN13</f>
        <v>0</v>
      </c>
      <c r="H16" s="78">
        <f>ACCOMMODATION!AO13</f>
        <v>0</v>
      </c>
      <c r="I16" s="78">
        <f t="shared" ref="I16:I42" si="0">D16+E16+F16+G16+H16</f>
        <v>0</v>
      </c>
      <c r="J16" s="109"/>
    </row>
    <row r="17" spans="1:10" ht="18" customHeight="1" x14ac:dyDescent="0.2">
      <c r="A17" s="80" t="str">
        <f>IF(B17 = "", "", A16 + 1)</f>
        <v/>
      </c>
      <c r="B17" s="129" t="str">
        <f>IF(NOT(ISBLANK(ACCOMMODATION!C14)), ACCOMMODATION!C14, "")</f>
        <v/>
      </c>
      <c r="C17" s="130"/>
      <c r="D17" s="79">
        <f>ACCOMMODATION!AH14</f>
        <v>0</v>
      </c>
      <c r="E17" s="79">
        <f>ACCOMMODATION!AI14</f>
        <v>0</v>
      </c>
      <c r="F17" s="79">
        <f>ACCOMMODATION!AK14</f>
        <v>0</v>
      </c>
      <c r="G17" s="79">
        <f>ACCOMMODATION!AL14+ACCOMMODATION!AM14+ACCOMMODATION!AN14</f>
        <v>0</v>
      </c>
      <c r="H17" s="78">
        <f>ACCOMMODATION!AO14</f>
        <v>0</v>
      </c>
      <c r="I17" s="78">
        <f t="shared" si="0"/>
        <v>0</v>
      </c>
      <c r="J17" s="109"/>
    </row>
    <row r="18" spans="1:10" ht="18" customHeight="1" x14ac:dyDescent="0.2">
      <c r="A18" s="80" t="str">
        <f t="shared" ref="A18:A51" si="1">IF(B18 = "", "", A17 + 1)</f>
        <v/>
      </c>
      <c r="B18" s="129" t="str">
        <f>IF(NOT(ISBLANK(ACCOMMODATION!C15)), ACCOMMODATION!C15, "")</f>
        <v/>
      </c>
      <c r="C18" s="130"/>
      <c r="D18" s="79">
        <f>ACCOMMODATION!AH15</f>
        <v>0</v>
      </c>
      <c r="E18" s="79">
        <f>ACCOMMODATION!AI15</f>
        <v>0</v>
      </c>
      <c r="F18" s="79">
        <f>ACCOMMODATION!AK15</f>
        <v>0</v>
      </c>
      <c r="G18" s="79">
        <f>ACCOMMODATION!AL15+ACCOMMODATION!AM15+ACCOMMODATION!AN15</f>
        <v>0</v>
      </c>
      <c r="H18" s="78">
        <f>ACCOMMODATION!AO15</f>
        <v>0</v>
      </c>
      <c r="I18" s="78">
        <f t="shared" si="0"/>
        <v>0</v>
      </c>
      <c r="J18" s="109"/>
    </row>
    <row r="19" spans="1:10" ht="18" customHeight="1" x14ac:dyDescent="0.2">
      <c r="A19" s="80" t="str">
        <f t="shared" si="1"/>
        <v/>
      </c>
      <c r="B19" s="129" t="str">
        <f>IF(NOT(ISBLANK(ACCOMMODATION!C16)), ACCOMMODATION!C16, "")</f>
        <v/>
      </c>
      <c r="C19" s="130"/>
      <c r="D19" s="79">
        <f>ACCOMMODATION!AH16</f>
        <v>0</v>
      </c>
      <c r="E19" s="79">
        <f>ACCOMMODATION!AI16</f>
        <v>0</v>
      </c>
      <c r="F19" s="79">
        <f>ACCOMMODATION!AK16</f>
        <v>0</v>
      </c>
      <c r="G19" s="79">
        <f>ACCOMMODATION!AL16+ACCOMMODATION!AM16+ACCOMMODATION!AN16</f>
        <v>0</v>
      </c>
      <c r="H19" s="78">
        <f>ACCOMMODATION!AO16</f>
        <v>0</v>
      </c>
      <c r="I19" s="78">
        <f t="shared" si="0"/>
        <v>0</v>
      </c>
      <c r="J19" s="109"/>
    </row>
    <row r="20" spans="1:10" ht="18" customHeight="1" x14ac:dyDescent="0.2">
      <c r="A20" s="80" t="str">
        <f t="shared" si="1"/>
        <v/>
      </c>
      <c r="B20" s="129" t="str">
        <f>IF(NOT(ISBLANK(ACCOMMODATION!C17)), ACCOMMODATION!C17, "")</f>
        <v/>
      </c>
      <c r="C20" s="130"/>
      <c r="D20" s="79">
        <f>ACCOMMODATION!AH17</f>
        <v>0</v>
      </c>
      <c r="E20" s="79">
        <f>ACCOMMODATION!AI17</f>
        <v>0</v>
      </c>
      <c r="F20" s="79">
        <f>ACCOMMODATION!AK17</f>
        <v>0</v>
      </c>
      <c r="G20" s="79">
        <f>ACCOMMODATION!AL17+ACCOMMODATION!AM17+ACCOMMODATION!AN17</f>
        <v>0</v>
      </c>
      <c r="H20" s="78">
        <f>ACCOMMODATION!AO17</f>
        <v>0</v>
      </c>
      <c r="I20" s="78">
        <f t="shared" si="0"/>
        <v>0</v>
      </c>
      <c r="J20" s="109"/>
    </row>
    <row r="21" spans="1:10" ht="18" customHeight="1" x14ac:dyDescent="0.2">
      <c r="A21" s="80" t="str">
        <f t="shared" si="1"/>
        <v/>
      </c>
      <c r="B21" s="129" t="str">
        <f>IF(NOT(ISBLANK(ACCOMMODATION!C18)), ACCOMMODATION!C18, "")</f>
        <v/>
      </c>
      <c r="C21" s="130"/>
      <c r="D21" s="79">
        <f>ACCOMMODATION!AH18</f>
        <v>0</v>
      </c>
      <c r="E21" s="79">
        <f>ACCOMMODATION!AI18</f>
        <v>0</v>
      </c>
      <c r="F21" s="79">
        <f>ACCOMMODATION!AK18</f>
        <v>0</v>
      </c>
      <c r="G21" s="79">
        <f>ACCOMMODATION!AL18+ACCOMMODATION!AM18+ACCOMMODATION!AN18</f>
        <v>0</v>
      </c>
      <c r="H21" s="78">
        <f>ACCOMMODATION!AO18</f>
        <v>0</v>
      </c>
      <c r="I21" s="78">
        <f t="shared" si="0"/>
        <v>0</v>
      </c>
      <c r="J21" s="109"/>
    </row>
    <row r="22" spans="1:10" ht="18" customHeight="1" x14ac:dyDescent="0.2">
      <c r="A22" s="80" t="str">
        <f t="shared" si="1"/>
        <v/>
      </c>
      <c r="B22" s="129" t="str">
        <f>IF(NOT(ISBLANK(ACCOMMODATION!C19)), ACCOMMODATION!C19, "")</f>
        <v/>
      </c>
      <c r="C22" s="130"/>
      <c r="D22" s="79">
        <f>ACCOMMODATION!AH19</f>
        <v>0</v>
      </c>
      <c r="E22" s="79">
        <f>ACCOMMODATION!AI19</f>
        <v>0</v>
      </c>
      <c r="F22" s="79">
        <f>ACCOMMODATION!AK19</f>
        <v>0</v>
      </c>
      <c r="G22" s="79">
        <f>ACCOMMODATION!AL19+ACCOMMODATION!AM19+ACCOMMODATION!AN19</f>
        <v>0</v>
      </c>
      <c r="H22" s="78">
        <f>ACCOMMODATION!AO19</f>
        <v>0</v>
      </c>
      <c r="I22" s="78">
        <f t="shared" si="0"/>
        <v>0</v>
      </c>
      <c r="J22" s="109"/>
    </row>
    <row r="23" spans="1:10" ht="18" customHeight="1" x14ac:dyDescent="0.2">
      <c r="A23" s="80" t="str">
        <f t="shared" si="1"/>
        <v/>
      </c>
      <c r="B23" s="129" t="str">
        <f>IF(NOT(ISBLANK(ACCOMMODATION!C20)), ACCOMMODATION!C20, "")</f>
        <v/>
      </c>
      <c r="C23" s="130"/>
      <c r="D23" s="79">
        <f>ACCOMMODATION!AH20</f>
        <v>0</v>
      </c>
      <c r="E23" s="79">
        <f>ACCOMMODATION!AI20</f>
        <v>0</v>
      </c>
      <c r="F23" s="79">
        <f>ACCOMMODATION!AK20</f>
        <v>0</v>
      </c>
      <c r="G23" s="79">
        <f>ACCOMMODATION!AL20+ACCOMMODATION!AM20+ACCOMMODATION!AN20</f>
        <v>0</v>
      </c>
      <c r="H23" s="78">
        <f>ACCOMMODATION!AO20</f>
        <v>0</v>
      </c>
      <c r="I23" s="78">
        <f t="shared" si="0"/>
        <v>0</v>
      </c>
      <c r="J23" s="109"/>
    </row>
    <row r="24" spans="1:10" ht="18" customHeight="1" x14ac:dyDescent="0.2">
      <c r="A24" s="80" t="str">
        <f t="shared" si="1"/>
        <v/>
      </c>
      <c r="B24" s="129" t="str">
        <f>IF(NOT(ISBLANK(ACCOMMODATION!C21)), ACCOMMODATION!C21, "")</f>
        <v/>
      </c>
      <c r="C24" s="130"/>
      <c r="D24" s="79">
        <f>ACCOMMODATION!AH21</f>
        <v>0</v>
      </c>
      <c r="E24" s="79">
        <f>ACCOMMODATION!AI21</f>
        <v>0</v>
      </c>
      <c r="F24" s="79">
        <f>ACCOMMODATION!AK21</f>
        <v>0</v>
      </c>
      <c r="G24" s="79">
        <f>ACCOMMODATION!AL21+ACCOMMODATION!AM21+ACCOMMODATION!AN21</f>
        <v>0</v>
      </c>
      <c r="H24" s="78">
        <f>ACCOMMODATION!AO21</f>
        <v>0</v>
      </c>
      <c r="I24" s="78">
        <f t="shared" si="0"/>
        <v>0</v>
      </c>
      <c r="J24" s="109"/>
    </row>
    <row r="25" spans="1:10" ht="18" customHeight="1" x14ac:dyDescent="0.2">
      <c r="A25" s="80" t="str">
        <f t="shared" si="1"/>
        <v/>
      </c>
      <c r="B25" s="129" t="str">
        <f>IF(NOT(ISBLANK(ACCOMMODATION!C22)), ACCOMMODATION!C22, "")</f>
        <v/>
      </c>
      <c r="C25" s="130"/>
      <c r="D25" s="79">
        <f>ACCOMMODATION!AH22</f>
        <v>0</v>
      </c>
      <c r="E25" s="79">
        <f>ACCOMMODATION!AI22</f>
        <v>0</v>
      </c>
      <c r="F25" s="79">
        <f>ACCOMMODATION!AK22</f>
        <v>0</v>
      </c>
      <c r="G25" s="79">
        <f>ACCOMMODATION!AL22+ACCOMMODATION!AM22+ACCOMMODATION!AN22</f>
        <v>0</v>
      </c>
      <c r="H25" s="78">
        <f>ACCOMMODATION!AO22</f>
        <v>0</v>
      </c>
      <c r="I25" s="78">
        <f t="shared" si="0"/>
        <v>0</v>
      </c>
      <c r="J25" s="109"/>
    </row>
    <row r="26" spans="1:10" ht="18" customHeight="1" x14ac:dyDescent="0.2">
      <c r="A26" s="80" t="str">
        <f t="shared" si="1"/>
        <v/>
      </c>
      <c r="B26" s="129" t="str">
        <f>IF(NOT(ISBLANK(ACCOMMODATION!C23)), ACCOMMODATION!C23, "")</f>
        <v/>
      </c>
      <c r="C26" s="130"/>
      <c r="D26" s="79">
        <f>ACCOMMODATION!AH23</f>
        <v>0</v>
      </c>
      <c r="E26" s="79">
        <f>ACCOMMODATION!AI23</f>
        <v>0</v>
      </c>
      <c r="F26" s="79">
        <f>ACCOMMODATION!AK23</f>
        <v>0</v>
      </c>
      <c r="G26" s="79">
        <f>ACCOMMODATION!AL23+ACCOMMODATION!AM23+ACCOMMODATION!AN23</f>
        <v>0</v>
      </c>
      <c r="H26" s="78">
        <f>ACCOMMODATION!AO23</f>
        <v>0</v>
      </c>
      <c r="I26" s="78">
        <f t="shared" si="0"/>
        <v>0</v>
      </c>
      <c r="J26" s="109"/>
    </row>
    <row r="27" spans="1:10" ht="18" customHeight="1" x14ac:dyDescent="0.2">
      <c r="A27" s="80" t="str">
        <f t="shared" si="1"/>
        <v/>
      </c>
      <c r="B27" s="129" t="str">
        <f>IF(NOT(ISBLANK(ACCOMMODATION!C24)), ACCOMMODATION!C24, "")</f>
        <v/>
      </c>
      <c r="C27" s="130"/>
      <c r="D27" s="79">
        <f>ACCOMMODATION!AH24</f>
        <v>0</v>
      </c>
      <c r="E27" s="79">
        <f>ACCOMMODATION!AI24</f>
        <v>0</v>
      </c>
      <c r="F27" s="79">
        <f>ACCOMMODATION!AK24</f>
        <v>0</v>
      </c>
      <c r="G27" s="79">
        <f>ACCOMMODATION!AL24+ACCOMMODATION!AM24+ACCOMMODATION!AN24</f>
        <v>0</v>
      </c>
      <c r="H27" s="78">
        <f>ACCOMMODATION!AO24</f>
        <v>0</v>
      </c>
      <c r="I27" s="78">
        <f t="shared" si="0"/>
        <v>0</v>
      </c>
      <c r="J27" s="109"/>
    </row>
    <row r="28" spans="1:10" ht="18" customHeight="1" x14ac:dyDescent="0.2">
      <c r="A28" s="80" t="str">
        <f t="shared" si="1"/>
        <v/>
      </c>
      <c r="B28" s="129" t="str">
        <f>IF(NOT(ISBLANK(ACCOMMODATION!C25)), ACCOMMODATION!C25, "")</f>
        <v/>
      </c>
      <c r="C28" s="130"/>
      <c r="D28" s="79">
        <f>ACCOMMODATION!AH25</f>
        <v>0</v>
      </c>
      <c r="E28" s="79">
        <f>ACCOMMODATION!AI25</f>
        <v>0</v>
      </c>
      <c r="F28" s="79">
        <f>ACCOMMODATION!AK25</f>
        <v>0</v>
      </c>
      <c r="G28" s="79">
        <f>ACCOMMODATION!AL25+ACCOMMODATION!AM25+ACCOMMODATION!AN25</f>
        <v>0</v>
      </c>
      <c r="H28" s="78">
        <f>ACCOMMODATION!AO25</f>
        <v>0</v>
      </c>
      <c r="I28" s="78">
        <f t="shared" si="0"/>
        <v>0</v>
      </c>
      <c r="J28" s="109"/>
    </row>
    <row r="29" spans="1:10" ht="18" customHeight="1" x14ac:dyDescent="0.2">
      <c r="A29" s="80" t="str">
        <f t="shared" si="1"/>
        <v/>
      </c>
      <c r="B29" s="129" t="str">
        <f>IF(NOT(ISBLANK(ACCOMMODATION!C26)), ACCOMMODATION!C26, "")</f>
        <v/>
      </c>
      <c r="C29" s="130"/>
      <c r="D29" s="79">
        <f>ACCOMMODATION!AH26</f>
        <v>0</v>
      </c>
      <c r="E29" s="79">
        <f>ACCOMMODATION!AI26</f>
        <v>0</v>
      </c>
      <c r="F29" s="79">
        <f>ACCOMMODATION!AK26</f>
        <v>0</v>
      </c>
      <c r="G29" s="79">
        <f>ACCOMMODATION!AL26+ACCOMMODATION!AM26+ACCOMMODATION!AN26</f>
        <v>0</v>
      </c>
      <c r="H29" s="78">
        <f>ACCOMMODATION!AO26</f>
        <v>0</v>
      </c>
      <c r="I29" s="78">
        <f t="shared" si="0"/>
        <v>0</v>
      </c>
      <c r="J29" s="109"/>
    </row>
    <row r="30" spans="1:10" ht="18" customHeight="1" x14ac:dyDescent="0.2">
      <c r="A30" s="80" t="str">
        <f t="shared" si="1"/>
        <v/>
      </c>
      <c r="B30" s="129" t="str">
        <f>IF(NOT(ISBLANK(ACCOMMODATION!C27)), ACCOMMODATION!C27, "")</f>
        <v/>
      </c>
      <c r="C30" s="130"/>
      <c r="D30" s="79">
        <f>ACCOMMODATION!AH27</f>
        <v>0</v>
      </c>
      <c r="E30" s="79">
        <f>ACCOMMODATION!AI27</f>
        <v>0</v>
      </c>
      <c r="F30" s="79">
        <f>ACCOMMODATION!AK27</f>
        <v>0</v>
      </c>
      <c r="G30" s="79">
        <f>ACCOMMODATION!AL27+ACCOMMODATION!AM27+ACCOMMODATION!AN27</f>
        <v>0</v>
      </c>
      <c r="H30" s="78">
        <f>ACCOMMODATION!AO27</f>
        <v>0</v>
      </c>
      <c r="I30" s="78">
        <f t="shared" si="0"/>
        <v>0</v>
      </c>
      <c r="J30" s="109"/>
    </row>
    <row r="31" spans="1:10" ht="18" customHeight="1" x14ac:dyDescent="0.2">
      <c r="A31" s="80" t="str">
        <f t="shared" si="1"/>
        <v/>
      </c>
      <c r="B31" s="129" t="str">
        <f>IF(NOT(ISBLANK(ACCOMMODATION!C28)), ACCOMMODATION!C28, "")</f>
        <v/>
      </c>
      <c r="C31" s="130"/>
      <c r="D31" s="79">
        <f>ACCOMMODATION!AH28</f>
        <v>0</v>
      </c>
      <c r="E31" s="79">
        <f>ACCOMMODATION!AI28</f>
        <v>0</v>
      </c>
      <c r="F31" s="79">
        <f>ACCOMMODATION!AK28</f>
        <v>0</v>
      </c>
      <c r="G31" s="79">
        <f>ACCOMMODATION!AL28+ACCOMMODATION!AM28+ACCOMMODATION!AN28</f>
        <v>0</v>
      </c>
      <c r="H31" s="78">
        <f>ACCOMMODATION!AO28</f>
        <v>0</v>
      </c>
      <c r="I31" s="78">
        <f t="shared" si="0"/>
        <v>0</v>
      </c>
      <c r="J31" s="109"/>
    </row>
    <row r="32" spans="1:10" ht="18" customHeight="1" x14ac:dyDescent="0.2">
      <c r="A32" s="80" t="str">
        <f t="shared" si="1"/>
        <v/>
      </c>
      <c r="B32" s="129" t="str">
        <f>IF(NOT(ISBLANK(ACCOMMODATION!C29)), ACCOMMODATION!C29, "")</f>
        <v/>
      </c>
      <c r="C32" s="130"/>
      <c r="D32" s="79">
        <f>ACCOMMODATION!AH29</f>
        <v>0</v>
      </c>
      <c r="E32" s="79">
        <f>ACCOMMODATION!AI29</f>
        <v>0</v>
      </c>
      <c r="F32" s="79">
        <f>ACCOMMODATION!AK29</f>
        <v>0</v>
      </c>
      <c r="G32" s="79">
        <f>ACCOMMODATION!AL29+ACCOMMODATION!AM29+ACCOMMODATION!AN29</f>
        <v>0</v>
      </c>
      <c r="H32" s="78">
        <f>ACCOMMODATION!AO29</f>
        <v>0</v>
      </c>
      <c r="I32" s="78">
        <f t="shared" si="0"/>
        <v>0</v>
      </c>
      <c r="J32" s="109"/>
    </row>
    <row r="33" spans="1:10" ht="18" customHeight="1" x14ac:dyDescent="0.2">
      <c r="A33" s="80" t="str">
        <f t="shared" si="1"/>
        <v/>
      </c>
      <c r="B33" s="129" t="str">
        <f>IF(NOT(ISBLANK(ACCOMMODATION!C30)), ACCOMMODATION!C30, "")</f>
        <v/>
      </c>
      <c r="C33" s="130"/>
      <c r="D33" s="79">
        <f>ACCOMMODATION!AH30</f>
        <v>0</v>
      </c>
      <c r="E33" s="79">
        <f>ACCOMMODATION!AI30</f>
        <v>0</v>
      </c>
      <c r="F33" s="79">
        <f>ACCOMMODATION!AK30</f>
        <v>0</v>
      </c>
      <c r="G33" s="79">
        <f>ACCOMMODATION!AL30+ACCOMMODATION!AM30+ACCOMMODATION!AN30</f>
        <v>0</v>
      </c>
      <c r="H33" s="78">
        <f>ACCOMMODATION!AO30</f>
        <v>0</v>
      </c>
      <c r="I33" s="78">
        <f t="shared" si="0"/>
        <v>0</v>
      </c>
      <c r="J33" s="109"/>
    </row>
    <row r="34" spans="1:10" ht="18" customHeight="1" x14ac:dyDescent="0.2">
      <c r="A34" s="80" t="str">
        <f t="shared" si="1"/>
        <v/>
      </c>
      <c r="B34" s="129" t="str">
        <f>IF(NOT(ISBLANK(ACCOMMODATION!C31)), ACCOMMODATION!C31, "")</f>
        <v/>
      </c>
      <c r="C34" s="130"/>
      <c r="D34" s="79">
        <f>ACCOMMODATION!AH31</f>
        <v>0</v>
      </c>
      <c r="E34" s="79">
        <f>ACCOMMODATION!AI31</f>
        <v>0</v>
      </c>
      <c r="F34" s="79">
        <f>ACCOMMODATION!AK31</f>
        <v>0</v>
      </c>
      <c r="G34" s="79">
        <f>ACCOMMODATION!AL31+ACCOMMODATION!AM31+ACCOMMODATION!AN31</f>
        <v>0</v>
      </c>
      <c r="H34" s="78">
        <f>ACCOMMODATION!AO31</f>
        <v>0</v>
      </c>
      <c r="I34" s="78">
        <f t="shared" si="0"/>
        <v>0</v>
      </c>
      <c r="J34" s="109"/>
    </row>
    <row r="35" spans="1:10" ht="18" customHeight="1" x14ac:dyDescent="0.2">
      <c r="A35" s="80" t="str">
        <f t="shared" si="1"/>
        <v/>
      </c>
      <c r="B35" s="129" t="str">
        <f>IF(NOT(ISBLANK(ACCOMMODATION!C32)), ACCOMMODATION!C32, "")</f>
        <v/>
      </c>
      <c r="C35" s="130"/>
      <c r="D35" s="79">
        <f>ACCOMMODATION!AH32</f>
        <v>0</v>
      </c>
      <c r="E35" s="79">
        <f>ACCOMMODATION!AI32</f>
        <v>0</v>
      </c>
      <c r="F35" s="79">
        <f>ACCOMMODATION!AK32</f>
        <v>0</v>
      </c>
      <c r="G35" s="79">
        <f>ACCOMMODATION!AL32+ACCOMMODATION!AM32+ACCOMMODATION!AN32</f>
        <v>0</v>
      </c>
      <c r="H35" s="78">
        <f>ACCOMMODATION!AO32</f>
        <v>0</v>
      </c>
      <c r="I35" s="78">
        <f t="shared" si="0"/>
        <v>0</v>
      </c>
      <c r="J35" s="109"/>
    </row>
    <row r="36" spans="1:10" ht="18" customHeight="1" x14ac:dyDescent="0.2">
      <c r="A36" s="80" t="str">
        <f t="shared" si="1"/>
        <v/>
      </c>
      <c r="B36" s="129" t="str">
        <f>IF(NOT(ISBLANK(ACCOMMODATION!C33)), ACCOMMODATION!C33, "")</f>
        <v/>
      </c>
      <c r="C36" s="130"/>
      <c r="D36" s="79">
        <f>ACCOMMODATION!AH33</f>
        <v>0</v>
      </c>
      <c r="E36" s="79">
        <f>ACCOMMODATION!AI33</f>
        <v>0</v>
      </c>
      <c r="F36" s="79">
        <f>ACCOMMODATION!AK33</f>
        <v>0</v>
      </c>
      <c r="G36" s="79">
        <f>ACCOMMODATION!AL33+ACCOMMODATION!AM33+ACCOMMODATION!AN33</f>
        <v>0</v>
      </c>
      <c r="H36" s="78">
        <f>ACCOMMODATION!AO33</f>
        <v>0</v>
      </c>
      <c r="I36" s="78">
        <f t="shared" si="0"/>
        <v>0</v>
      </c>
      <c r="J36" s="109"/>
    </row>
    <row r="37" spans="1:10" ht="18" customHeight="1" x14ac:dyDescent="0.2">
      <c r="A37" s="80" t="str">
        <f t="shared" si="1"/>
        <v/>
      </c>
      <c r="B37" s="129" t="str">
        <f>IF(NOT(ISBLANK(ACCOMMODATION!C34)), ACCOMMODATION!C34, "")</f>
        <v/>
      </c>
      <c r="C37" s="130"/>
      <c r="D37" s="79">
        <f>ACCOMMODATION!AH34</f>
        <v>0</v>
      </c>
      <c r="E37" s="79">
        <f>ACCOMMODATION!AI34</f>
        <v>0</v>
      </c>
      <c r="F37" s="79">
        <f>ACCOMMODATION!AK34</f>
        <v>0</v>
      </c>
      <c r="G37" s="79">
        <f>ACCOMMODATION!AL34+ACCOMMODATION!AM34+ACCOMMODATION!AN34</f>
        <v>0</v>
      </c>
      <c r="H37" s="78">
        <f>ACCOMMODATION!AO34</f>
        <v>0</v>
      </c>
      <c r="I37" s="78">
        <f t="shared" si="0"/>
        <v>0</v>
      </c>
      <c r="J37" s="109"/>
    </row>
    <row r="38" spans="1:10" ht="18" customHeight="1" x14ac:dyDescent="0.2">
      <c r="A38" s="80" t="str">
        <f t="shared" si="1"/>
        <v/>
      </c>
      <c r="B38" s="129" t="str">
        <f>IF(NOT(ISBLANK(ACCOMMODATION!C35)), ACCOMMODATION!C35, "")</f>
        <v/>
      </c>
      <c r="C38" s="130"/>
      <c r="D38" s="79">
        <f>ACCOMMODATION!AH35</f>
        <v>0</v>
      </c>
      <c r="E38" s="79">
        <f>ACCOMMODATION!AI35</f>
        <v>0</v>
      </c>
      <c r="F38" s="79">
        <f>ACCOMMODATION!AK35</f>
        <v>0</v>
      </c>
      <c r="G38" s="79">
        <f>ACCOMMODATION!AL35+ACCOMMODATION!AM35+ACCOMMODATION!AN35</f>
        <v>0</v>
      </c>
      <c r="H38" s="78">
        <f>ACCOMMODATION!AO35</f>
        <v>0</v>
      </c>
      <c r="I38" s="78">
        <f t="shared" si="0"/>
        <v>0</v>
      </c>
      <c r="J38" s="109"/>
    </row>
    <row r="39" spans="1:10" ht="18" customHeight="1" x14ac:dyDescent="0.2">
      <c r="A39" s="80" t="str">
        <f t="shared" si="1"/>
        <v/>
      </c>
      <c r="B39" s="129" t="str">
        <f>IF(NOT(ISBLANK(ACCOMMODATION!C36)), ACCOMMODATION!C36, "")</f>
        <v/>
      </c>
      <c r="C39" s="130"/>
      <c r="D39" s="79">
        <f>ACCOMMODATION!AH36</f>
        <v>0</v>
      </c>
      <c r="E39" s="79">
        <f>ACCOMMODATION!AI36</f>
        <v>0</v>
      </c>
      <c r="F39" s="79">
        <f>ACCOMMODATION!AK36</f>
        <v>0</v>
      </c>
      <c r="G39" s="79">
        <f>ACCOMMODATION!AL36+ACCOMMODATION!AM36+ACCOMMODATION!AN36</f>
        <v>0</v>
      </c>
      <c r="H39" s="78">
        <f>ACCOMMODATION!AO36</f>
        <v>0</v>
      </c>
      <c r="I39" s="78">
        <f t="shared" si="0"/>
        <v>0</v>
      </c>
      <c r="J39" s="109"/>
    </row>
    <row r="40" spans="1:10" ht="18" customHeight="1" x14ac:dyDescent="0.2">
      <c r="A40" s="80" t="str">
        <f t="shared" si="1"/>
        <v/>
      </c>
      <c r="B40" s="129" t="str">
        <f>IF(NOT(ISBLANK(ACCOMMODATION!C37)), ACCOMMODATION!C37, "")</f>
        <v/>
      </c>
      <c r="C40" s="130"/>
      <c r="D40" s="79">
        <f>ACCOMMODATION!AH37</f>
        <v>0</v>
      </c>
      <c r="E40" s="79">
        <f>ACCOMMODATION!AI37</f>
        <v>0</v>
      </c>
      <c r="F40" s="79">
        <f>ACCOMMODATION!AK37</f>
        <v>0</v>
      </c>
      <c r="G40" s="79">
        <f>ACCOMMODATION!AL37+ACCOMMODATION!AM37+ACCOMMODATION!AN37</f>
        <v>0</v>
      </c>
      <c r="H40" s="78">
        <f>ACCOMMODATION!AO37</f>
        <v>0</v>
      </c>
      <c r="I40" s="78">
        <f t="shared" si="0"/>
        <v>0</v>
      </c>
      <c r="J40" s="109"/>
    </row>
    <row r="41" spans="1:10" ht="18" customHeight="1" x14ac:dyDescent="0.2">
      <c r="A41" s="80" t="str">
        <f t="shared" si="1"/>
        <v/>
      </c>
      <c r="B41" s="129" t="str">
        <f>IF(NOT(ISBLANK(ACCOMMODATION!C38)), ACCOMMODATION!C38, "")</f>
        <v/>
      </c>
      <c r="C41" s="130"/>
      <c r="D41" s="79">
        <f>ACCOMMODATION!AH38</f>
        <v>0</v>
      </c>
      <c r="E41" s="79">
        <f>ACCOMMODATION!AI38</f>
        <v>0</v>
      </c>
      <c r="F41" s="79">
        <f>ACCOMMODATION!AK38</f>
        <v>0</v>
      </c>
      <c r="G41" s="79">
        <f>ACCOMMODATION!AL38+ACCOMMODATION!AM38+ACCOMMODATION!AN38</f>
        <v>0</v>
      </c>
      <c r="H41" s="78">
        <f>ACCOMMODATION!AO38</f>
        <v>0</v>
      </c>
      <c r="I41" s="78">
        <f t="shared" si="0"/>
        <v>0</v>
      </c>
      <c r="J41" s="109"/>
    </row>
    <row r="42" spans="1:10" ht="18" customHeight="1" x14ac:dyDescent="0.2">
      <c r="A42" s="80" t="str">
        <f t="shared" si="1"/>
        <v/>
      </c>
      <c r="B42" s="129" t="str">
        <f>IF(NOT(ISBLANK(ACCOMMODATION!C39)), ACCOMMODATION!C39, "")</f>
        <v/>
      </c>
      <c r="C42" s="130"/>
      <c r="D42" s="79">
        <f>ACCOMMODATION!AH39</f>
        <v>0</v>
      </c>
      <c r="E42" s="79">
        <f>ACCOMMODATION!AI39</f>
        <v>0</v>
      </c>
      <c r="F42" s="79">
        <f>ACCOMMODATION!AK39</f>
        <v>0</v>
      </c>
      <c r="G42" s="79">
        <f>ACCOMMODATION!AL39+ACCOMMODATION!AM39+ACCOMMODATION!AN39</f>
        <v>0</v>
      </c>
      <c r="H42" s="78">
        <f>ACCOMMODATION!AO39</f>
        <v>0</v>
      </c>
      <c r="I42" s="78">
        <f t="shared" si="0"/>
        <v>0</v>
      </c>
      <c r="J42" s="109"/>
    </row>
    <row r="43" spans="1:10" ht="18" customHeight="1" x14ac:dyDescent="0.2">
      <c r="A43" s="80" t="str">
        <f t="shared" si="1"/>
        <v/>
      </c>
      <c r="B43" s="129" t="str">
        <f>IF(NOT(ISBLANK(ACCOMMODATION!C40)), ACCOMMODATION!C40, "")</f>
        <v/>
      </c>
      <c r="C43" s="130"/>
      <c r="D43" s="79">
        <f>ACCOMMODATION!AH40</f>
        <v>0</v>
      </c>
      <c r="E43" s="79">
        <f>ACCOMMODATION!AI40</f>
        <v>0</v>
      </c>
      <c r="F43" s="79">
        <f>ACCOMMODATION!AK40</f>
        <v>0</v>
      </c>
      <c r="G43" s="79">
        <f>ACCOMMODATION!AL40+ACCOMMODATION!AM40+ACCOMMODATION!AN40</f>
        <v>0</v>
      </c>
      <c r="H43" s="78">
        <f>ACCOMMODATION!AO40</f>
        <v>0</v>
      </c>
      <c r="I43" s="78">
        <f t="shared" ref="I43:I51" si="2">D43+E43+F43+G43+H43</f>
        <v>0</v>
      </c>
      <c r="J43" s="109"/>
    </row>
    <row r="44" spans="1:10" ht="18" customHeight="1" x14ac:dyDescent="0.2">
      <c r="A44" s="80" t="str">
        <f t="shared" si="1"/>
        <v/>
      </c>
      <c r="B44" s="129" t="str">
        <f>IF(NOT(ISBLANK(ACCOMMODATION!C41)), ACCOMMODATION!C41, "")</f>
        <v/>
      </c>
      <c r="C44" s="130"/>
      <c r="D44" s="79">
        <f>ACCOMMODATION!AH41</f>
        <v>0</v>
      </c>
      <c r="E44" s="79">
        <f>ACCOMMODATION!AI41</f>
        <v>0</v>
      </c>
      <c r="F44" s="79">
        <f>ACCOMMODATION!AK41</f>
        <v>0</v>
      </c>
      <c r="G44" s="79">
        <f>ACCOMMODATION!AL41+ACCOMMODATION!AM41+ACCOMMODATION!AN41</f>
        <v>0</v>
      </c>
      <c r="H44" s="78">
        <f>ACCOMMODATION!AO41</f>
        <v>0</v>
      </c>
      <c r="I44" s="78">
        <f t="shared" si="2"/>
        <v>0</v>
      </c>
      <c r="J44" s="109"/>
    </row>
    <row r="45" spans="1:10" ht="18" customHeight="1" x14ac:dyDescent="0.2">
      <c r="A45" s="80" t="str">
        <f t="shared" si="1"/>
        <v/>
      </c>
      <c r="B45" s="129" t="str">
        <f>IF(NOT(ISBLANK(ACCOMMODATION!C42)), ACCOMMODATION!C42, "")</f>
        <v/>
      </c>
      <c r="C45" s="130"/>
      <c r="D45" s="79">
        <f>ACCOMMODATION!AH42</f>
        <v>0</v>
      </c>
      <c r="E45" s="79">
        <f>ACCOMMODATION!AI42</f>
        <v>0</v>
      </c>
      <c r="F45" s="79">
        <f>ACCOMMODATION!AK42</f>
        <v>0</v>
      </c>
      <c r="G45" s="79">
        <f>ACCOMMODATION!AL42+ACCOMMODATION!AM42+ACCOMMODATION!AN42</f>
        <v>0</v>
      </c>
      <c r="H45" s="78">
        <f>ACCOMMODATION!AO42</f>
        <v>0</v>
      </c>
      <c r="I45" s="78">
        <f t="shared" si="2"/>
        <v>0</v>
      </c>
      <c r="J45" s="109"/>
    </row>
    <row r="46" spans="1:10" ht="18" customHeight="1" x14ac:dyDescent="0.2">
      <c r="A46" s="80" t="str">
        <f t="shared" si="1"/>
        <v/>
      </c>
      <c r="B46" s="129" t="str">
        <f>IF(NOT(ISBLANK(ACCOMMODATION!C43)), ACCOMMODATION!C43, "")</f>
        <v/>
      </c>
      <c r="C46" s="130"/>
      <c r="D46" s="79">
        <f>ACCOMMODATION!AH43</f>
        <v>0</v>
      </c>
      <c r="E46" s="79">
        <f>ACCOMMODATION!AI43</f>
        <v>0</v>
      </c>
      <c r="F46" s="79">
        <f>ACCOMMODATION!AK43</f>
        <v>0</v>
      </c>
      <c r="G46" s="79">
        <f>ACCOMMODATION!AL43+ACCOMMODATION!AM43+ACCOMMODATION!AN43</f>
        <v>0</v>
      </c>
      <c r="H46" s="78">
        <f>ACCOMMODATION!AO43</f>
        <v>0</v>
      </c>
      <c r="I46" s="78">
        <f t="shared" si="2"/>
        <v>0</v>
      </c>
      <c r="J46" s="109"/>
    </row>
    <row r="47" spans="1:10" ht="18" customHeight="1" x14ac:dyDescent="0.2">
      <c r="A47" s="80" t="str">
        <f t="shared" si="1"/>
        <v/>
      </c>
      <c r="B47" s="129" t="str">
        <f>IF(NOT(ISBLANK(ACCOMMODATION!C44)), ACCOMMODATION!C44, "")</f>
        <v/>
      </c>
      <c r="C47" s="130"/>
      <c r="D47" s="79">
        <f>ACCOMMODATION!AH44</f>
        <v>0</v>
      </c>
      <c r="E47" s="79">
        <f>ACCOMMODATION!AI44</f>
        <v>0</v>
      </c>
      <c r="F47" s="79">
        <f>ACCOMMODATION!AK44</f>
        <v>0</v>
      </c>
      <c r="G47" s="79">
        <f>ACCOMMODATION!AL44+ACCOMMODATION!AM44+ACCOMMODATION!AN44</f>
        <v>0</v>
      </c>
      <c r="H47" s="78">
        <f>ACCOMMODATION!AO44</f>
        <v>0</v>
      </c>
      <c r="I47" s="78">
        <f t="shared" si="2"/>
        <v>0</v>
      </c>
      <c r="J47" s="109"/>
    </row>
    <row r="48" spans="1:10" ht="18" customHeight="1" x14ac:dyDescent="0.2">
      <c r="A48" s="80" t="str">
        <f t="shared" si="1"/>
        <v/>
      </c>
      <c r="B48" s="129" t="str">
        <f>IF(NOT(ISBLANK(ACCOMMODATION!C45)), ACCOMMODATION!C45, "")</f>
        <v/>
      </c>
      <c r="C48" s="130"/>
      <c r="D48" s="79">
        <f>ACCOMMODATION!AH45</f>
        <v>0</v>
      </c>
      <c r="E48" s="79">
        <f>ACCOMMODATION!AI45</f>
        <v>0</v>
      </c>
      <c r="F48" s="79">
        <f>ACCOMMODATION!AK45</f>
        <v>0</v>
      </c>
      <c r="G48" s="79">
        <f>ACCOMMODATION!AL45+ACCOMMODATION!AM45+ACCOMMODATION!AN45</f>
        <v>0</v>
      </c>
      <c r="H48" s="78">
        <f>ACCOMMODATION!AO45</f>
        <v>0</v>
      </c>
      <c r="I48" s="78">
        <f t="shared" si="2"/>
        <v>0</v>
      </c>
      <c r="J48" s="109"/>
    </row>
    <row r="49" spans="1:10" ht="18" customHeight="1" x14ac:dyDescent="0.2">
      <c r="A49" s="80" t="str">
        <f t="shared" si="1"/>
        <v/>
      </c>
      <c r="B49" s="129" t="str">
        <f>IF(NOT(ISBLANK(ACCOMMODATION!C46)), ACCOMMODATION!C46, "")</f>
        <v/>
      </c>
      <c r="C49" s="130"/>
      <c r="D49" s="79">
        <f>ACCOMMODATION!AH46</f>
        <v>0</v>
      </c>
      <c r="E49" s="79">
        <f>ACCOMMODATION!AI46</f>
        <v>0</v>
      </c>
      <c r="F49" s="79">
        <f>ACCOMMODATION!AK46</f>
        <v>0</v>
      </c>
      <c r="G49" s="79">
        <f>ACCOMMODATION!AL46+ACCOMMODATION!AM46+ACCOMMODATION!AN46</f>
        <v>0</v>
      </c>
      <c r="H49" s="78">
        <f>ACCOMMODATION!AO46</f>
        <v>0</v>
      </c>
      <c r="I49" s="78">
        <f t="shared" si="2"/>
        <v>0</v>
      </c>
      <c r="J49" s="109"/>
    </row>
    <row r="50" spans="1:10" ht="18" customHeight="1" x14ac:dyDescent="0.2">
      <c r="A50" s="80" t="str">
        <f t="shared" si="1"/>
        <v/>
      </c>
      <c r="B50" s="129" t="str">
        <f>IF(NOT(ISBLANK(ACCOMMODATION!C47)), ACCOMMODATION!C47, "")</f>
        <v/>
      </c>
      <c r="C50" s="130"/>
      <c r="D50" s="79">
        <f>ACCOMMODATION!AH47</f>
        <v>0</v>
      </c>
      <c r="E50" s="79">
        <f>ACCOMMODATION!AI47</f>
        <v>0</v>
      </c>
      <c r="F50" s="79">
        <f>ACCOMMODATION!AK47</f>
        <v>0</v>
      </c>
      <c r="G50" s="79">
        <f>ACCOMMODATION!AL47+ACCOMMODATION!AM47+ACCOMMODATION!AN47</f>
        <v>0</v>
      </c>
      <c r="H50" s="78">
        <f>ACCOMMODATION!AO47</f>
        <v>0</v>
      </c>
      <c r="I50" s="78">
        <f t="shared" si="2"/>
        <v>0</v>
      </c>
      <c r="J50" s="109"/>
    </row>
    <row r="51" spans="1:10" ht="18" customHeight="1" x14ac:dyDescent="0.2">
      <c r="A51" s="80" t="str">
        <f t="shared" si="1"/>
        <v/>
      </c>
      <c r="B51" s="129" t="str">
        <f>IF(NOT(ISBLANK(ACCOMMODATION!C48)), ACCOMMODATION!C48, "")</f>
        <v/>
      </c>
      <c r="C51" s="130"/>
      <c r="D51" s="79">
        <f>ACCOMMODATION!AH48</f>
        <v>0</v>
      </c>
      <c r="E51" s="79">
        <f>ACCOMMODATION!AI48</f>
        <v>0</v>
      </c>
      <c r="F51" s="79">
        <f>ACCOMMODATION!AK48</f>
        <v>0</v>
      </c>
      <c r="G51" s="79">
        <f>ACCOMMODATION!AL48+ACCOMMODATION!AM48+ACCOMMODATION!AN48</f>
        <v>0</v>
      </c>
      <c r="H51" s="78">
        <f>ACCOMMODATION!AO48</f>
        <v>0</v>
      </c>
      <c r="I51" s="78">
        <f t="shared" si="2"/>
        <v>0</v>
      </c>
      <c r="J51" s="109"/>
    </row>
    <row r="52" spans="1:10" ht="15.75" x14ac:dyDescent="0.25">
      <c r="A52" s="59"/>
      <c r="B52" s="81"/>
      <c r="C52" s="82"/>
      <c r="D52" s="83"/>
      <c r="E52" s="84"/>
      <c r="F52" s="84"/>
      <c r="G52" s="85" t="s">
        <v>5</v>
      </c>
      <c r="H52" s="85"/>
      <c r="I52" s="86">
        <f>SUM(I16:I51)</f>
        <v>0</v>
      </c>
      <c r="J52" s="110"/>
    </row>
    <row r="53" spans="1:10" ht="15.75" x14ac:dyDescent="0.25">
      <c r="A53" s="59"/>
      <c r="B53" s="87" t="s">
        <v>26</v>
      </c>
      <c r="C53" s="81"/>
      <c r="D53" s="1"/>
      <c r="E53" s="84"/>
      <c r="F53" s="84"/>
      <c r="G53" s="88"/>
      <c r="H53" s="88"/>
      <c r="I53" s="86"/>
      <c r="J53" s="110"/>
    </row>
    <row r="54" spans="1:10" ht="15.75" x14ac:dyDescent="0.25">
      <c r="A54" s="59"/>
      <c r="B54" s="81" t="s">
        <v>22</v>
      </c>
      <c r="C54" s="81"/>
      <c r="D54" s="1"/>
      <c r="E54" s="84"/>
      <c r="F54" s="84"/>
      <c r="G54" s="89" t="s">
        <v>6</v>
      </c>
      <c r="H54" s="89"/>
      <c r="I54" s="90">
        <f>SUM(I52:I52)</f>
        <v>0</v>
      </c>
      <c r="J54" s="110"/>
    </row>
    <row r="55" spans="1:10" ht="15.75" x14ac:dyDescent="0.25">
      <c r="A55" s="59"/>
      <c r="B55" s="91" t="s">
        <v>23</v>
      </c>
      <c r="C55" s="81"/>
      <c r="D55" s="1"/>
      <c r="E55" s="84"/>
      <c r="F55" s="1"/>
      <c r="G55" s="1"/>
      <c r="H55" s="1"/>
      <c r="I55" s="1"/>
      <c r="J55" s="111"/>
    </row>
    <row r="56" spans="1:10" ht="19.5" customHeight="1" x14ac:dyDescent="0.25">
      <c r="A56" s="92"/>
      <c r="B56" s="91" t="s">
        <v>24</v>
      </c>
      <c r="C56" s="1"/>
      <c r="D56" s="1"/>
      <c r="E56" s="84"/>
      <c r="F56" s="84"/>
      <c r="G56" s="85"/>
      <c r="H56" s="85"/>
      <c r="I56" s="1"/>
      <c r="J56" s="110"/>
    </row>
    <row r="57" spans="1:10" ht="24" x14ac:dyDescent="0.25">
      <c r="A57" s="59"/>
      <c r="B57" s="91" t="s">
        <v>25</v>
      </c>
      <c r="C57" s="81"/>
      <c r="D57" s="93"/>
      <c r="E57" s="84"/>
      <c r="F57" s="1"/>
      <c r="G57" s="1"/>
      <c r="H57" s="1"/>
      <c r="I57" s="1"/>
    </row>
    <row r="58" spans="1:10" ht="15.75" x14ac:dyDescent="0.2">
      <c r="A58" s="59"/>
      <c r="B58" s="23" t="s">
        <v>27</v>
      </c>
      <c r="C58" s="1"/>
      <c r="D58" s="1"/>
      <c r="E58" s="1"/>
      <c r="F58" s="1"/>
      <c r="G58" s="1"/>
      <c r="H58" s="1"/>
      <c r="I58" s="1"/>
      <c r="J58" s="112"/>
    </row>
    <row r="59" spans="1:10" ht="9.75" customHeight="1" x14ac:dyDescent="0.2">
      <c r="A59" s="59"/>
      <c r="B59" s="1"/>
      <c r="C59" s="94"/>
      <c r="D59" s="94"/>
      <c r="E59" s="94"/>
      <c r="F59" s="94"/>
      <c r="G59" s="94"/>
      <c r="H59" s="94"/>
      <c r="I59" s="94"/>
      <c r="J59" s="112"/>
    </row>
    <row r="60" spans="1:10" ht="15.75" customHeight="1" x14ac:dyDescent="0.2">
      <c r="A60" s="99"/>
      <c r="B60" s="127"/>
      <c r="C60" s="128"/>
      <c r="D60" s="128"/>
      <c r="E60" s="128"/>
      <c r="F60" s="128"/>
      <c r="G60" s="128"/>
      <c r="H60" s="128"/>
      <c r="I60" s="128"/>
      <c r="J60" s="113"/>
    </row>
    <row r="61" spans="1:10" ht="15.75" customHeight="1" x14ac:dyDescent="0.2">
      <c r="A61" s="99"/>
      <c r="B61" s="98"/>
      <c r="J61" s="114"/>
    </row>
    <row r="62" spans="1:10" ht="21" customHeight="1" x14ac:dyDescent="0.25">
      <c r="A62" s="115"/>
    </row>
    <row r="63" spans="1:10" ht="15.75" customHeight="1" x14ac:dyDescent="0.2">
      <c r="A63" s="99"/>
      <c r="C63" s="99"/>
    </row>
    <row r="64" spans="1:10" ht="15" customHeight="1" x14ac:dyDescent="0.2">
      <c r="B64" s="39"/>
    </row>
  </sheetData>
  <sheetProtection algorithmName="SHA-512" hashValue="K7k30tVoJ/ScYQw+xgM48D3XWO0SyM2oVwBpqiH44YS6WA/1fA+BCfhL3wente8pIonFoONm2hTERxOC9YcyzA==" saltValue="XqSB51r1bLxqZOzvKGwr5g==" spinCount="100000" sheet="1" objects="1" scenarios="1"/>
  <mergeCells count="45">
    <mergeCell ref="B36:C36"/>
    <mergeCell ref="B27:C27"/>
    <mergeCell ref="B28:C28"/>
    <mergeCell ref="B29:C29"/>
    <mergeCell ref="B43:C43"/>
    <mergeCell ref="B30:C30"/>
    <mergeCell ref="B35:C35"/>
    <mergeCell ref="B41:C41"/>
    <mergeCell ref="B42:C42"/>
    <mergeCell ref="B31:C31"/>
    <mergeCell ref="B32:C32"/>
    <mergeCell ref="B33:C33"/>
    <mergeCell ref="B34:C34"/>
    <mergeCell ref="B26:C26"/>
    <mergeCell ref="B6:C6"/>
    <mergeCell ref="B16:C16"/>
    <mergeCell ref="B17:C17"/>
    <mergeCell ref="B18:C18"/>
    <mergeCell ref="B7:C7"/>
    <mergeCell ref="B15:C15"/>
    <mergeCell ref="B19:C19"/>
    <mergeCell ref="B20:C20"/>
    <mergeCell ref="B21:C21"/>
    <mergeCell ref="B22:C22"/>
    <mergeCell ref="B23:C23"/>
    <mergeCell ref="B24:C24"/>
    <mergeCell ref="B25:C25"/>
    <mergeCell ref="B2:C2"/>
    <mergeCell ref="G2:I2"/>
    <mergeCell ref="B3:C3"/>
    <mergeCell ref="B4:C4"/>
    <mergeCell ref="B5:C5"/>
    <mergeCell ref="B60:I60"/>
    <mergeCell ref="B37:C37"/>
    <mergeCell ref="B38:C38"/>
    <mergeCell ref="B39:C39"/>
    <mergeCell ref="B40:C40"/>
    <mergeCell ref="B46:C46"/>
    <mergeCell ref="B49:C49"/>
    <mergeCell ref="B51:C51"/>
    <mergeCell ref="B44:C44"/>
    <mergeCell ref="B45:C45"/>
    <mergeCell ref="B47:C47"/>
    <mergeCell ref="B48:C48"/>
    <mergeCell ref="B50:C50"/>
  </mergeCells>
  <printOptions horizontalCentered="1" verticalCentered="1"/>
  <pageMargins left="0" right="0" top="0.51181102362204722" bottom="0.51181102362204722" header="0" footer="0"/>
  <pageSetup scale="68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E3A25-C3B0-4284-BABC-2386DD822653}">
  <sheetPr>
    <tabColor rgb="FF00B050"/>
  </sheetPr>
  <dimension ref="A1:AU542"/>
  <sheetViews>
    <sheetView tabSelected="1" workbookViewId="0">
      <selection activeCell="C13" sqref="C13"/>
    </sheetView>
  </sheetViews>
  <sheetFormatPr defaultRowHeight="12.75" x14ac:dyDescent="0.2"/>
  <cols>
    <col min="1" max="1" width="27.5703125" style="15" bestFit="1" customWidth="1"/>
    <col min="2" max="2" width="12.140625" style="15" bestFit="1" customWidth="1"/>
    <col min="3" max="3" width="25.28515625" style="15" customWidth="1"/>
    <col min="4" max="4" width="15.42578125" style="15" customWidth="1"/>
    <col min="5" max="5" width="11.5703125" style="15" customWidth="1"/>
    <col min="6" max="6" width="12" style="15" customWidth="1"/>
    <col min="7" max="7" width="11.5703125" style="15" customWidth="1"/>
    <col min="8" max="8" width="17.28515625" style="125" bestFit="1" customWidth="1"/>
    <col min="9" max="11" width="13.85546875" style="15" hidden="1" customWidth="1"/>
    <col min="12" max="19" width="13.85546875" style="15" customWidth="1"/>
    <col min="20" max="21" width="11.140625" style="15" customWidth="1"/>
    <col min="22" max="24" width="11.140625" style="15" hidden="1" customWidth="1"/>
    <col min="25" max="32" width="11.140625" style="15" customWidth="1"/>
    <col min="33" max="33" width="15.85546875" style="15" bestFit="1" customWidth="1"/>
    <col min="34" max="34" width="12.5703125" style="124" bestFit="1" customWidth="1"/>
    <col min="35" max="35" width="19.5703125" style="124" bestFit="1" customWidth="1"/>
    <col min="36" max="36" width="23.85546875" style="124" bestFit="1" customWidth="1"/>
    <col min="37" max="37" width="17.85546875" style="151" customWidth="1"/>
    <col min="38" max="41" width="17.85546875" style="124" customWidth="1"/>
    <col min="42" max="42" width="8.7109375" style="148"/>
    <col min="43" max="43" width="9.140625" style="124" hidden="1" customWidth="1"/>
    <col min="44" max="44" width="27.5703125" style="124" hidden="1" customWidth="1"/>
    <col min="45" max="45" width="4.5703125" style="124" hidden="1" customWidth="1"/>
    <col min="46" max="46" width="9.140625" style="124" hidden="1" customWidth="1"/>
    <col min="47" max="47" width="27.5703125" style="124" customWidth="1"/>
    <col min="48" max="48" width="11" style="15" bestFit="1" customWidth="1"/>
    <col min="49" max="54" width="9.140625" style="15"/>
    <col min="55" max="55" width="17.5703125" style="15" bestFit="1" customWidth="1"/>
    <col min="56" max="16384" width="9.140625" style="15"/>
  </cols>
  <sheetData>
    <row r="1" spans="1:45" ht="26.25" x14ac:dyDescent="0.2">
      <c r="A1" s="131" t="s">
        <v>7</v>
      </c>
      <c r="B1" s="132"/>
      <c r="C1" s="124"/>
      <c r="D1" s="124"/>
      <c r="E1" s="124"/>
      <c r="F1" s="124"/>
      <c r="G1" s="124"/>
      <c r="H1" s="124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125"/>
      <c r="AK1" s="124"/>
    </row>
    <row r="2" spans="1:45" ht="12.75" customHeight="1" x14ac:dyDescent="0.2">
      <c r="A2" s="134" t="s">
        <v>85</v>
      </c>
      <c r="B2" s="132"/>
      <c r="C2" s="124"/>
      <c r="D2" s="124"/>
      <c r="E2" s="124"/>
      <c r="F2" s="124"/>
      <c r="G2" s="124"/>
      <c r="H2" s="124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K2" s="124"/>
    </row>
    <row r="3" spans="1:45" ht="12.75" customHeight="1" x14ac:dyDescent="0.2">
      <c r="A3" s="135" t="s">
        <v>9</v>
      </c>
      <c r="B3" s="136"/>
      <c r="C3" s="124"/>
      <c r="D3" s="124"/>
      <c r="E3" s="124"/>
      <c r="F3" s="124"/>
      <c r="G3" s="124"/>
      <c r="H3" s="124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  <c r="AA3" s="125"/>
      <c r="AB3" s="125"/>
      <c r="AC3" s="125"/>
      <c r="AD3" s="125"/>
      <c r="AE3" s="125"/>
      <c r="AF3" s="125"/>
      <c r="AG3" s="125"/>
      <c r="AK3" s="124"/>
    </row>
    <row r="4" spans="1:45" ht="12.75" customHeight="1" x14ac:dyDescent="0.2">
      <c r="A4" s="137" t="s">
        <v>83</v>
      </c>
      <c r="B4" s="138"/>
      <c r="C4" s="124"/>
      <c r="D4" s="124"/>
      <c r="E4" s="124"/>
      <c r="F4" s="124"/>
      <c r="G4" s="124"/>
      <c r="H4" s="124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K4" s="124"/>
    </row>
    <row r="5" spans="1:45" x14ac:dyDescent="0.2">
      <c r="A5" s="134" t="s">
        <v>10</v>
      </c>
      <c r="B5" s="132"/>
      <c r="C5" s="124"/>
      <c r="D5" s="124"/>
      <c r="E5" s="124"/>
      <c r="F5" s="124"/>
      <c r="G5" s="124"/>
      <c r="H5" s="124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  <c r="Y5" s="125"/>
      <c r="Z5" s="125"/>
      <c r="AA5" s="125"/>
      <c r="AB5" s="125"/>
      <c r="AC5" s="125"/>
      <c r="AD5" s="125"/>
      <c r="AE5" s="125"/>
      <c r="AF5" s="125"/>
      <c r="AG5" s="125"/>
      <c r="AK5" s="124"/>
    </row>
    <row r="6" spans="1:45" ht="36.75" customHeight="1" x14ac:dyDescent="0.2">
      <c r="A6" s="137" t="s">
        <v>84</v>
      </c>
      <c r="B6" s="138"/>
      <c r="C6" s="124"/>
      <c r="D6" s="124"/>
      <c r="E6" s="124"/>
      <c r="F6" s="124"/>
      <c r="G6" s="124"/>
      <c r="H6" s="124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  <c r="Y6" s="125"/>
      <c r="Z6" s="125"/>
      <c r="AA6" s="125"/>
      <c r="AB6" s="125"/>
      <c r="AC6" s="125"/>
      <c r="AD6" s="125"/>
      <c r="AE6" s="125"/>
      <c r="AF6" s="125"/>
      <c r="AG6" s="125"/>
      <c r="AH6" s="149" t="s">
        <v>68</v>
      </c>
      <c r="AI6" s="149" t="s">
        <v>32</v>
      </c>
      <c r="AJ6" s="149" t="s">
        <v>49</v>
      </c>
      <c r="AK6" s="149" t="s">
        <v>50</v>
      </c>
      <c r="AL6" s="149" t="s">
        <v>69</v>
      </c>
      <c r="AM6" s="149" t="s">
        <v>70</v>
      </c>
      <c r="AN6" s="149" t="s">
        <v>71</v>
      </c>
      <c r="AO6" s="149" t="s">
        <v>72</v>
      </c>
      <c r="AP6" s="149" t="s">
        <v>73</v>
      </c>
    </row>
    <row r="7" spans="1:45" ht="19.5" customHeight="1" x14ac:dyDescent="0.2">
      <c r="A7" s="122"/>
      <c r="B7" s="123"/>
      <c r="C7" s="124"/>
      <c r="D7" s="124"/>
      <c r="E7" s="124"/>
      <c r="F7" s="124"/>
      <c r="G7" s="124"/>
      <c r="H7" s="124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32"/>
      <c r="AI7" s="32"/>
      <c r="AJ7" s="33"/>
      <c r="AK7" s="33"/>
      <c r="AL7" s="33"/>
      <c r="AM7" s="33"/>
      <c r="AN7" s="33"/>
      <c r="AO7" s="33"/>
      <c r="AP7" s="34"/>
    </row>
    <row r="8" spans="1:45" ht="12.75" customHeight="1" x14ac:dyDescent="0.2">
      <c r="A8" s="24" t="s">
        <v>28</v>
      </c>
      <c r="B8" s="24" t="s">
        <v>29</v>
      </c>
      <c r="C8" s="24" t="s">
        <v>30</v>
      </c>
      <c r="D8" s="24" t="s">
        <v>11</v>
      </c>
      <c r="E8" s="24" t="s">
        <v>32</v>
      </c>
      <c r="F8" s="24" t="s">
        <v>126</v>
      </c>
      <c r="G8" s="26" t="s">
        <v>18</v>
      </c>
      <c r="H8" s="24" t="s">
        <v>17</v>
      </c>
      <c r="I8" s="125"/>
      <c r="J8" s="125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/>
      <c r="AD8" s="125"/>
      <c r="AE8" s="125"/>
      <c r="AF8" s="125"/>
      <c r="AG8" s="125"/>
      <c r="AH8" s="26">
        <f>SUM(AH13:AH111)</f>
        <v>0</v>
      </c>
      <c r="AI8" s="26">
        <f>SUM(AI13:AI111)</f>
        <v>0</v>
      </c>
      <c r="AJ8" s="26">
        <f>SUM(AJ13:AJ111)</f>
        <v>0</v>
      </c>
      <c r="AK8" s="26">
        <f>SUM(AK13:AK111)</f>
        <v>0</v>
      </c>
      <c r="AL8" s="26">
        <f>SUM(AL13:AL111)</f>
        <v>0</v>
      </c>
      <c r="AM8" s="26">
        <f>SUM(AM13:AM111)</f>
        <v>0</v>
      </c>
      <c r="AN8" s="26">
        <f>SUM(AN13:AN111)</f>
        <v>0</v>
      </c>
      <c r="AO8" s="26">
        <f>SUM(AO13:AO111)</f>
        <v>0</v>
      </c>
      <c r="AP8" s="26">
        <f>SUM(AP13:AP111)</f>
        <v>0</v>
      </c>
      <c r="AR8" s="23" t="s">
        <v>99</v>
      </c>
    </row>
    <row r="9" spans="1:45" x14ac:dyDescent="0.2">
      <c r="A9" s="27">
        <f>IF($A$13="Cat. B Capsis Hotel Thessaloniki", $AS$27, IF($A$13="Cat. A Holiday Inn Thessaloniki", $AS$15, 0))</f>
        <v>140</v>
      </c>
      <c r="B9" s="27">
        <f>IF($A$13="Cat. B Capsis Hotel Thessaloniki", $AS$28, IF($A$13="Cat. A Holiday Inn Thessaloniki", $AS$16, 0))</f>
        <v>110</v>
      </c>
      <c r="C9" s="27">
        <f>IF($A$13="Cat. B Capsis Hotel Thessaloniki", $AS$29, IF($A$13="Cat. A Holiday Inn Thessaloniki", $AS$17, 0))</f>
        <v>90</v>
      </c>
      <c r="D9" s="27">
        <v>25</v>
      </c>
      <c r="E9" s="27">
        <v>120</v>
      </c>
      <c r="F9" s="27">
        <f>IF($A$13="Cat. B Capsis Hotel Thessaloniki", $AS$31, IF($A$13="Cat. A Holiday Inn Thessaloniki", $AS$19, "0"))</f>
        <v>30</v>
      </c>
      <c r="G9" s="27">
        <f>IF($A$13="Cat. B Capsis Hotel Thessaloniki", $AS$33, IF($A$13="Cat. A Holiday Inn Thessaloniki", $AS$21, "0"))</f>
        <v>30</v>
      </c>
      <c r="H9" s="27">
        <v>20</v>
      </c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5"/>
      <c r="Z9" s="125"/>
      <c r="AA9" s="125"/>
      <c r="AB9" s="125"/>
      <c r="AC9" s="125"/>
      <c r="AD9" s="125"/>
      <c r="AE9" s="125"/>
      <c r="AF9" s="125"/>
      <c r="AG9" s="125"/>
      <c r="AK9" s="124"/>
      <c r="AR9" s="23" t="s">
        <v>97</v>
      </c>
    </row>
    <row r="10" spans="1:45" ht="38.25" x14ac:dyDescent="0.2">
      <c r="A10" s="125"/>
      <c r="B10" s="125"/>
      <c r="C10" s="125"/>
      <c r="D10" s="125"/>
      <c r="E10" s="125"/>
      <c r="F10" s="125"/>
      <c r="G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K10" s="124"/>
      <c r="AR10" s="146" t="s">
        <v>127</v>
      </c>
    </row>
    <row r="11" spans="1:45" ht="36" customHeight="1" x14ac:dyDescent="0.2">
      <c r="A11" s="125"/>
      <c r="B11" s="39"/>
      <c r="C11" s="23"/>
      <c r="D11" s="124"/>
      <c r="E11" s="124"/>
      <c r="F11" s="124"/>
      <c r="G11" s="124"/>
      <c r="H11" s="124"/>
      <c r="I11" s="141" t="s">
        <v>66</v>
      </c>
      <c r="J11" s="142"/>
      <c r="K11" s="142"/>
      <c r="L11" s="142"/>
      <c r="M11" s="142"/>
      <c r="N11" s="142"/>
      <c r="O11" s="142"/>
      <c r="P11" s="142"/>
      <c r="Q11" s="142"/>
      <c r="R11" s="126"/>
      <c r="S11" s="126"/>
      <c r="T11" s="143" t="s">
        <v>64</v>
      </c>
      <c r="U11" s="144"/>
      <c r="V11" s="141" t="s">
        <v>66</v>
      </c>
      <c r="W11" s="142"/>
      <c r="X11" s="142"/>
      <c r="Y11" s="142"/>
      <c r="Z11" s="142"/>
      <c r="AA11" s="142"/>
      <c r="AB11" s="142"/>
      <c r="AC11" s="142"/>
      <c r="AD11" s="142"/>
      <c r="AE11" s="28"/>
      <c r="AF11" s="28"/>
      <c r="AG11" s="124"/>
      <c r="AH11" s="145" t="s">
        <v>4</v>
      </c>
      <c r="AI11" s="145"/>
      <c r="AJ11" s="145"/>
      <c r="AK11" s="145"/>
      <c r="AL11" s="145"/>
      <c r="AM11" s="145"/>
      <c r="AN11" s="145"/>
      <c r="AO11" s="145"/>
      <c r="AP11" s="145"/>
    </row>
    <row r="12" spans="1:45" ht="52.5" customHeight="1" x14ac:dyDescent="0.2">
      <c r="A12" s="147" t="s">
        <v>131</v>
      </c>
      <c r="B12" s="125"/>
      <c r="C12" s="25" t="s">
        <v>33</v>
      </c>
      <c r="D12" s="25" t="s">
        <v>34</v>
      </c>
      <c r="E12" s="95" t="s">
        <v>128</v>
      </c>
      <c r="F12" s="25" t="s">
        <v>43</v>
      </c>
      <c r="G12" s="25" t="s">
        <v>44</v>
      </c>
      <c r="H12" s="29" t="s">
        <v>45</v>
      </c>
      <c r="I12" s="30" t="s">
        <v>100</v>
      </c>
      <c r="J12" s="30" t="s">
        <v>101</v>
      </c>
      <c r="K12" s="30" t="s">
        <v>102</v>
      </c>
      <c r="L12" s="30" t="s">
        <v>103</v>
      </c>
      <c r="M12" s="30" t="s">
        <v>104</v>
      </c>
      <c r="N12" s="30" t="s">
        <v>106</v>
      </c>
      <c r="O12" s="30" t="s">
        <v>107</v>
      </c>
      <c r="P12" s="30" t="s">
        <v>108</v>
      </c>
      <c r="Q12" s="30" t="s">
        <v>109</v>
      </c>
      <c r="R12" s="30" t="s">
        <v>110</v>
      </c>
      <c r="S12" s="30" t="s">
        <v>111</v>
      </c>
      <c r="T12" s="31" t="s">
        <v>112</v>
      </c>
      <c r="U12" s="31" t="s">
        <v>113</v>
      </c>
      <c r="V12" s="30" t="s">
        <v>120</v>
      </c>
      <c r="W12" s="30" t="s">
        <v>119</v>
      </c>
      <c r="X12" s="30" t="s">
        <v>118</v>
      </c>
      <c r="Y12" s="30" t="s">
        <v>117</v>
      </c>
      <c r="Z12" s="30" t="s">
        <v>116</v>
      </c>
      <c r="AA12" s="30" t="s">
        <v>114</v>
      </c>
      <c r="AB12" s="30" t="s">
        <v>115</v>
      </c>
      <c r="AC12" s="30" t="s">
        <v>121</v>
      </c>
      <c r="AD12" s="30" t="s">
        <v>122</v>
      </c>
      <c r="AE12" s="30" t="s">
        <v>123</v>
      </c>
      <c r="AF12" s="30" t="s">
        <v>124</v>
      </c>
      <c r="AG12" s="31" t="s">
        <v>82</v>
      </c>
      <c r="AH12" s="32" t="s">
        <v>11</v>
      </c>
      <c r="AI12" s="32" t="s">
        <v>32</v>
      </c>
      <c r="AJ12" s="33" t="s">
        <v>49</v>
      </c>
      <c r="AK12" s="33" t="s">
        <v>50</v>
      </c>
      <c r="AL12" s="33" t="s">
        <v>63</v>
      </c>
      <c r="AM12" s="33" t="s">
        <v>65</v>
      </c>
      <c r="AN12" s="33" t="s">
        <v>51</v>
      </c>
      <c r="AO12" s="33" t="s">
        <v>81</v>
      </c>
      <c r="AP12" s="34" t="s">
        <v>67</v>
      </c>
      <c r="AQ12" s="23" t="s">
        <v>19</v>
      </c>
      <c r="AR12" s="23" t="s">
        <v>21</v>
      </c>
    </row>
    <row r="13" spans="1:45" ht="15.75" x14ac:dyDescent="0.25">
      <c r="A13" s="40" t="s">
        <v>99</v>
      </c>
      <c r="C13" s="41"/>
      <c r="D13" s="42"/>
      <c r="E13" s="37"/>
      <c r="F13" s="43"/>
      <c r="G13" s="43"/>
      <c r="H13" s="96">
        <f t="shared" ref="H13:H78" si="0">G13-F13</f>
        <v>0</v>
      </c>
      <c r="I13" s="44"/>
      <c r="J13" s="44"/>
      <c r="K13" s="44"/>
      <c r="L13" s="45"/>
      <c r="M13" s="45"/>
      <c r="N13" s="45"/>
      <c r="O13" s="45"/>
      <c r="P13" s="45"/>
      <c r="Q13" s="45"/>
      <c r="R13" s="45"/>
      <c r="S13" s="45"/>
      <c r="T13" s="46"/>
      <c r="U13" s="46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7"/>
      <c r="AH13" s="35">
        <f t="shared" ref="AH13:AH77" si="1">IF(D13="ATHLETE", $D$9, 0)</f>
        <v>0</v>
      </c>
      <c r="AI13" s="35">
        <f>IF(NOT(ISBLANK(C13)),IF(OR(A13="Cat. B Capsis Hotel Thessaloniki",A13="Cat. A Holiday Inn Thessaloniki",A13=""),0,120),)</f>
        <v>0</v>
      </c>
      <c r="AJ13" s="35">
        <f>IF(E13="Single",$A$9,IF(E13="Double",$B$9,IF(E13="Triple",$C$9,0)))</f>
        <v>0</v>
      </c>
      <c r="AK13" s="35">
        <f t="shared" ref="AK13:AK77" si="2">AJ13*H13</f>
        <v>0</v>
      </c>
      <c r="AL13" s="35">
        <f>SUM(I13:S13)*$F$9</f>
        <v>0</v>
      </c>
      <c r="AM13" s="35">
        <f t="shared" ref="AM13:AM77" si="3">(T13+U13)*$H$9</f>
        <v>0</v>
      </c>
      <c r="AN13" s="35" cm="1">
        <f t="array" ref="AN13">SUM(V13:AF13*$G$9)</f>
        <v>0</v>
      </c>
      <c r="AO13" s="35">
        <f t="shared" ref="AO13:AO76" si="4">IF(TRIM(AG13)="YES", 60, 0)</f>
        <v>0</v>
      </c>
      <c r="AP13" s="36">
        <f>AH13+AI13+AK13+AL13+AM13+AN13+AO13</f>
        <v>0</v>
      </c>
    </row>
    <row r="14" spans="1:45" ht="15.75" x14ac:dyDescent="0.25">
      <c r="C14" s="48"/>
      <c r="D14" s="42"/>
      <c r="E14" s="37"/>
      <c r="F14" s="43"/>
      <c r="G14" s="43"/>
      <c r="H14" s="96">
        <f t="shared" si="0"/>
        <v>0</v>
      </c>
      <c r="I14" s="44"/>
      <c r="J14" s="44"/>
      <c r="K14" s="44"/>
      <c r="L14" s="45"/>
      <c r="M14" s="45"/>
      <c r="N14" s="45"/>
      <c r="O14" s="45"/>
      <c r="P14" s="45"/>
      <c r="Q14" s="45"/>
      <c r="R14" s="45"/>
      <c r="S14" s="45"/>
      <c r="T14" s="46"/>
      <c r="U14" s="46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7"/>
      <c r="AH14" s="35">
        <f t="shared" si="1"/>
        <v>0</v>
      </c>
      <c r="AI14" s="35">
        <f>IF(NOT(ISBLANK(C14)),IF(OR(A13="Cat. B Capsis Hotel Thessaloniki",A13="Cat. A Holiday Inn Thessaloniki",A13=""),0,120),)</f>
        <v>0</v>
      </c>
      <c r="AJ14" s="35">
        <f t="shared" ref="AJ14:AJ77" si="5">IF(E14="Single",$A$9,IF(E14="Double",$B$9,IF(E14="Triple",$C$9,0)))</f>
        <v>0</v>
      </c>
      <c r="AK14" s="35">
        <f t="shared" si="2"/>
        <v>0</v>
      </c>
      <c r="AL14" s="35">
        <f t="shared" ref="AL14:AL78" si="6">SUM(I14:S14)*$F$9</f>
        <v>0</v>
      </c>
      <c r="AM14" s="35">
        <f t="shared" si="3"/>
        <v>0</v>
      </c>
      <c r="AN14" s="35" cm="1">
        <f t="array" ref="AN14">SUM(V14:AF14*$G$9)</f>
        <v>0</v>
      </c>
      <c r="AO14" s="35">
        <f t="shared" si="4"/>
        <v>0</v>
      </c>
      <c r="AP14" s="36">
        <f t="shared" ref="AP14:AP40" si="7">AH14+AI14+AK14+AL14+AM14+AN14+AO14</f>
        <v>0</v>
      </c>
      <c r="AR14" s="146"/>
      <c r="AS14" s="124" t="s">
        <v>15</v>
      </c>
    </row>
    <row r="15" spans="1:45" ht="15" x14ac:dyDescent="0.2">
      <c r="A15" s="23" t="s">
        <v>105</v>
      </c>
      <c r="C15" s="52"/>
      <c r="D15" s="42"/>
      <c r="E15" s="37"/>
      <c r="F15" s="43"/>
      <c r="G15" s="43"/>
      <c r="H15" s="96">
        <f t="shared" si="0"/>
        <v>0</v>
      </c>
      <c r="I15" s="44"/>
      <c r="J15" s="44"/>
      <c r="K15" s="44"/>
      <c r="L15" s="45"/>
      <c r="M15" s="45"/>
      <c r="N15" s="45"/>
      <c r="O15" s="45"/>
      <c r="P15" s="45"/>
      <c r="Q15" s="45"/>
      <c r="R15" s="45"/>
      <c r="S15" s="45"/>
      <c r="T15" s="46"/>
      <c r="U15" s="46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7"/>
      <c r="AH15" s="35">
        <f t="shared" si="1"/>
        <v>0</v>
      </c>
      <c r="AI15" s="35">
        <f>IF(NOT(ISBLANK(C15)),IF(OR(A13="Cat. B Capsis Hotel Thessaloniki",A13="Cat. A Holiday Inn Thessaloniki",A13=""),0,120),)</f>
        <v>0</v>
      </c>
      <c r="AJ15" s="35">
        <f t="shared" si="5"/>
        <v>0</v>
      </c>
      <c r="AK15" s="35">
        <f t="shared" si="2"/>
        <v>0</v>
      </c>
      <c r="AL15" s="35">
        <f t="shared" si="6"/>
        <v>0</v>
      </c>
      <c r="AM15" s="35">
        <f t="shared" si="3"/>
        <v>0</v>
      </c>
      <c r="AN15" s="35" cm="1">
        <f t="array" ref="AN15">SUM(V15:AF15*$G$9)</f>
        <v>0</v>
      </c>
      <c r="AO15" s="35">
        <f t="shared" si="4"/>
        <v>0</v>
      </c>
      <c r="AP15" s="36">
        <f t="shared" si="7"/>
        <v>0</v>
      </c>
      <c r="AR15" s="23" t="s">
        <v>12</v>
      </c>
      <c r="AS15" s="124">
        <v>140</v>
      </c>
    </row>
    <row r="16" spans="1:45" ht="15.75" x14ac:dyDescent="0.25">
      <c r="A16" s="49"/>
      <c r="C16" s="48"/>
      <c r="D16" s="42"/>
      <c r="E16" s="37"/>
      <c r="F16" s="43"/>
      <c r="G16" s="43"/>
      <c r="H16" s="96">
        <f t="shared" si="0"/>
        <v>0</v>
      </c>
      <c r="I16" s="44"/>
      <c r="J16" s="44"/>
      <c r="K16" s="44"/>
      <c r="L16" s="45"/>
      <c r="M16" s="45"/>
      <c r="N16" s="45"/>
      <c r="O16" s="45"/>
      <c r="P16" s="45"/>
      <c r="Q16" s="45"/>
      <c r="R16" s="45"/>
      <c r="S16" s="45"/>
      <c r="T16" s="46"/>
      <c r="U16" s="46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7"/>
      <c r="AH16" s="35">
        <f t="shared" si="1"/>
        <v>0</v>
      </c>
      <c r="AI16" s="35">
        <f>IF(NOT(ISBLANK(C16)),IF(OR(A13="Cat. B Capsis Hotel Thessaloniki",A13="Cat. A Holiday Inn Thessaloniki",A13=""),0,120),)</f>
        <v>0</v>
      </c>
      <c r="AJ16" s="35">
        <f t="shared" si="5"/>
        <v>0</v>
      </c>
      <c r="AK16" s="35">
        <f t="shared" si="2"/>
        <v>0</v>
      </c>
      <c r="AL16" s="35">
        <f t="shared" si="6"/>
        <v>0</v>
      </c>
      <c r="AM16" s="35">
        <f t="shared" si="3"/>
        <v>0</v>
      </c>
      <c r="AN16" s="35" cm="1">
        <f t="array" ref="AN16">SUM(V16:AF16*$G$9)</f>
        <v>0</v>
      </c>
      <c r="AO16" s="35">
        <f t="shared" si="4"/>
        <v>0</v>
      </c>
      <c r="AP16" s="36">
        <f t="shared" si="7"/>
        <v>0</v>
      </c>
      <c r="AR16" s="124" t="s">
        <v>13</v>
      </c>
      <c r="AS16" s="124">
        <v>110</v>
      </c>
    </row>
    <row r="17" spans="3:45" ht="15.75" x14ac:dyDescent="0.25">
      <c r="C17" s="48"/>
      <c r="D17" s="42"/>
      <c r="E17" s="37"/>
      <c r="F17" s="43"/>
      <c r="G17" s="43"/>
      <c r="H17" s="96">
        <f t="shared" si="0"/>
        <v>0</v>
      </c>
      <c r="I17" s="44"/>
      <c r="J17" s="44"/>
      <c r="K17" s="44"/>
      <c r="L17" s="45"/>
      <c r="M17" s="45"/>
      <c r="N17" s="45"/>
      <c r="O17" s="45"/>
      <c r="P17" s="45"/>
      <c r="Q17" s="45"/>
      <c r="R17" s="45"/>
      <c r="S17" s="45"/>
      <c r="T17" s="46"/>
      <c r="U17" s="46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7"/>
      <c r="AH17" s="35">
        <f t="shared" si="1"/>
        <v>0</v>
      </c>
      <c r="AI17" s="35">
        <f>IF(NOT(ISBLANK(C17)),IF(OR(A13="Cat. B Capsis Hotel Thessaloniki",A13="Cat. A Holiday Inn Thessaloniki",A13=""),0,120),)</f>
        <v>0</v>
      </c>
      <c r="AJ17" s="35">
        <f t="shared" si="5"/>
        <v>0</v>
      </c>
      <c r="AK17" s="35">
        <f t="shared" si="2"/>
        <v>0</v>
      </c>
      <c r="AL17" s="35">
        <f t="shared" si="6"/>
        <v>0</v>
      </c>
      <c r="AM17" s="35">
        <f t="shared" si="3"/>
        <v>0</v>
      </c>
      <c r="AN17" s="35" cm="1">
        <f t="array" ref="AN17">SUM(V17:AF17*$G$9)</f>
        <v>0</v>
      </c>
      <c r="AO17" s="35">
        <f t="shared" si="4"/>
        <v>0</v>
      </c>
      <c r="AP17" s="36">
        <f t="shared" si="7"/>
        <v>0</v>
      </c>
      <c r="AR17" s="124" t="s">
        <v>14</v>
      </c>
      <c r="AS17" s="124">
        <v>90</v>
      </c>
    </row>
    <row r="18" spans="3:45" ht="15.75" x14ac:dyDescent="0.25">
      <c r="C18" s="48"/>
      <c r="D18" s="42"/>
      <c r="E18" s="37"/>
      <c r="F18" s="43"/>
      <c r="G18" s="43"/>
      <c r="H18" s="96">
        <f t="shared" si="0"/>
        <v>0</v>
      </c>
      <c r="I18" s="44"/>
      <c r="J18" s="44"/>
      <c r="K18" s="44"/>
      <c r="L18" s="45"/>
      <c r="M18" s="45"/>
      <c r="N18" s="45"/>
      <c r="O18" s="45"/>
      <c r="P18" s="45"/>
      <c r="Q18" s="45"/>
      <c r="R18" s="45"/>
      <c r="S18" s="45"/>
      <c r="T18" s="46"/>
      <c r="U18" s="46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7"/>
      <c r="AH18" s="35">
        <f t="shared" si="1"/>
        <v>0</v>
      </c>
      <c r="AI18" s="35">
        <f>IF(NOT(ISBLANK(C18)),IF(OR(A13="Cat. B Capsis Hotel Thessaloniki",A13="Cat. A Holiday Inn Thessaloniki",A13=""),0,120),)</f>
        <v>0</v>
      </c>
      <c r="AJ18" s="35">
        <f t="shared" si="5"/>
        <v>0</v>
      </c>
      <c r="AK18" s="35">
        <f t="shared" si="2"/>
        <v>0</v>
      </c>
      <c r="AL18" s="35">
        <f t="shared" si="6"/>
        <v>0</v>
      </c>
      <c r="AM18" s="35">
        <f t="shared" si="3"/>
        <v>0</v>
      </c>
      <c r="AN18" s="35" cm="1">
        <f t="array" ref="AN18">SUM(V18:AF18*$G$9)</f>
        <v>0</v>
      </c>
      <c r="AO18" s="35">
        <f t="shared" si="4"/>
        <v>0</v>
      </c>
      <c r="AP18" s="36">
        <f t="shared" si="7"/>
        <v>0</v>
      </c>
    </row>
    <row r="19" spans="3:45" ht="15.75" x14ac:dyDescent="0.25">
      <c r="C19" s="48"/>
      <c r="D19" s="42"/>
      <c r="E19" s="37"/>
      <c r="F19" s="43"/>
      <c r="G19" s="43"/>
      <c r="H19" s="96">
        <f t="shared" si="0"/>
        <v>0</v>
      </c>
      <c r="I19" s="44"/>
      <c r="J19" s="44"/>
      <c r="K19" s="44"/>
      <c r="L19" s="45"/>
      <c r="M19" s="45"/>
      <c r="N19" s="45"/>
      <c r="O19" s="45"/>
      <c r="P19" s="45"/>
      <c r="Q19" s="45"/>
      <c r="R19" s="45"/>
      <c r="S19" s="45"/>
      <c r="T19" s="46"/>
      <c r="U19" s="46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7"/>
      <c r="AH19" s="35">
        <f t="shared" si="1"/>
        <v>0</v>
      </c>
      <c r="AI19" s="35">
        <f>IF(NOT(ISBLANK(C19)),IF(OR(A13="Cat. B Capsis Hotel Thessaloniki",A13="Cat. A Holiday Inn Thessaloniki",A13=""),0,120),)</f>
        <v>0</v>
      </c>
      <c r="AJ19" s="35">
        <f t="shared" si="5"/>
        <v>0</v>
      </c>
      <c r="AK19" s="35">
        <f t="shared" si="2"/>
        <v>0</v>
      </c>
      <c r="AL19" s="35">
        <f t="shared" si="6"/>
        <v>0</v>
      </c>
      <c r="AM19" s="35">
        <f t="shared" si="3"/>
        <v>0</v>
      </c>
      <c r="AN19" s="35" cm="1">
        <f t="array" ref="AN19">SUM(V19:AF19*$G$9)</f>
        <v>0</v>
      </c>
      <c r="AO19" s="35">
        <f t="shared" si="4"/>
        <v>0</v>
      </c>
      <c r="AP19" s="36">
        <f t="shared" si="7"/>
        <v>0</v>
      </c>
      <c r="AR19" s="23" t="s">
        <v>16</v>
      </c>
      <c r="AS19" s="124">
        <v>30</v>
      </c>
    </row>
    <row r="20" spans="3:45" ht="15.75" x14ac:dyDescent="0.25">
      <c r="C20" s="50"/>
      <c r="D20" s="42"/>
      <c r="E20" s="37"/>
      <c r="F20" s="43"/>
      <c r="G20" s="43"/>
      <c r="H20" s="96">
        <f t="shared" si="0"/>
        <v>0</v>
      </c>
      <c r="I20" s="44"/>
      <c r="J20" s="44"/>
      <c r="K20" s="44"/>
      <c r="L20" s="45"/>
      <c r="M20" s="45"/>
      <c r="N20" s="45"/>
      <c r="O20" s="45"/>
      <c r="P20" s="45"/>
      <c r="Q20" s="45"/>
      <c r="R20" s="45"/>
      <c r="S20" s="45"/>
      <c r="T20" s="46"/>
      <c r="U20" s="46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7"/>
      <c r="AH20" s="35">
        <f t="shared" si="1"/>
        <v>0</v>
      </c>
      <c r="AI20" s="35">
        <f>IF(NOT(ISBLANK(C20)),IF(OR(A13="Cat. B Capsis Hotel Thessaloniki",A13="Cat. A Holiday Inn Thessaloniki",A13=""),0,120),)</f>
        <v>0</v>
      </c>
      <c r="AJ20" s="35">
        <f t="shared" si="5"/>
        <v>0</v>
      </c>
      <c r="AK20" s="35">
        <f t="shared" si="2"/>
        <v>0</v>
      </c>
      <c r="AL20" s="35">
        <f t="shared" si="6"/>
        <v>0</v>
      </c>
      <c r="AM20" s="35">
        <f t="shared" si="3"/>
        <v>0</v>
      </c>
      <c r="AN20" s="35" cm="1">
        <f t="array" ref="AN20">SUM(V20:AF20*$G$9)</f>
        <v>0</v>
      </c>
      <c r="AO20" s="35">
        <f t="shared" si="4"/>
        <v>0</v>
      </c>
      <c r="AP20" s="36">
        <f t="shared" si="7"/>
        <v>0</v>
      </c>
      <c r="AR20" s="23" t="s">
        <v>17</v>
      </c>
      <c r="AS20" s="124">
        <v>20</v>
      </c>
    </row>
    <row r="21" spans="3:45" ht="15.75" x14ac:dyDescent="0.25">
      <c r="C21" s="50"/>
      <c r="D21" s="42"/>
      <c r="E21" s="37"/>
      <c r="F21" s="43"/>
      <c r="G21" s="43"/>
      <c r="H21" s="96">
        <f t="shared" si="0"/>
        <v>0</v>
      </c>
      <c r="I21" s="44"/>
      <c r="J21" s="44"/>
      <c r="K21" s="44"/>
      <c r="L21" s="45"/>
      <c r="M21" s="45"/>
      <c r="N21" s="45"/>
      <c r="O21" s="45"/>
      <c r="P21" s="45"/>
      <c r="Q21" s="45"/>
      <c r="R21" s="45"/>
      <c r="S21" s="45"/>
      <c r="T21" s="46"/>
      <c r="U21" s="46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7"/>
      <c r="AH21" s="35">
        <f t="shared" si="1"/>
        <v>0</v>
      </c>
      <c r="AI21" s="35">
        <f>IF(NOT(ISBLANK(C21)),IF(OR(A13="Cat. B Capsis Hotel Thessaloniki",A13="Cat. A Holiday Inn Thessaloniki",A13=""),0,120),)</f>
        <v>0</v>
      </c>
      <c r="AJ21" s="35">
        <f t="shared" si="5"/>
        <v>0</v>
      </c>
      <c r="AK21" s="35">
        <f t="shared" si="2"/>
        <v>0</v>
      </c>
      <c r="AL21" s="35">
        <f t="shared" si="6"/>
        <v>0</v>
      </c>
      <c r="AM21" s="35">
        <f t="shared" si="3"/>
        <v>0</v>
      </c>
      <c r="AN21" s="35" cm="1">
        <f t="array" ref="AN21">SUM(V21:AF21*$G$9)</f>
        <v>0</v>
      </c>
      <c r="AO21" s="35">
        <f t="shared" si="4"/>
        <v>0</v>
      </c>
      <c r="AP21" s="36">
        <f t="shared" si="7"/>
        <v>0</v>
      </c>
      <c r="AR21" s="124" t="s">
        <v>18</v>
      </c>
      <c r="AS21" s="124">
        <v>30</v>
      </c>
    </row>
    <row r="22" spans="3:45" ht="15.75" x14ac:dyDescent="0.25">
      <c r="C22" s="50"/>
      <c r="D22" s="42"/>
      <c r="E22" s="37"/>
      <c r="F22" s="43"/>
      <c r="G22" s="43"/>
      <c r="H22" s="96">
        <f t="shared" si="0"/>
        <v>0</v>
      </c>
      <c r="I22" s="44"/>
      <c r="J22" s="44"/>
      <c r="K22" s="44"/>
      <c r="L22" s="45"/>
      <c r="M22" s="45"/>
      <c r="N22" s="45"/>
      <c r="O22" s="45"/>
      <c r="P22" s="45"/>
      <c r="Q22" s="45"/>
      <c r="R22" s="45"/>
      <c r="S22" s="45"/>
      <c r="T22" s="46"/>
      <c r="U22" s="46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7"/>
      <c r="AH22" s="35">
        <f t="shared" si="1"/>
        <v>0</v>
      </c>
      <c r="AI22" s="35">
        <f>IF(NOT(ISBLANK(C22)),IF(OR(A13="Cat. B Capsis Hotel Thessaloniki",A13="Cat. A Holiday Inn Thessaloniki",A13=""),0,120),)</f>
        <v>0</v>
      </c>
      <c r="AJ22" s="35">
        <f t="shared" si="5"/>
        <v>0</v>
      </c>
      <c r="AK22" s="35">
        <f t="shared" si="2"/>
        <v>0</v>
      </c>
      <c r="AL22" s="35">
        <f t="shared" si="6"/>
        <v>0</v>
      </c>
      <c r="AM22" s="35">
        <f t="shared" si="3"/>
        <v>0</v>
      </c>
      <c r="AN22" s="35" cm="1">
        <f t="array" ref="AN22">SUM(V22:AF22*$G$9)</f>
        <v>0</v>
      </c>
      <c r="AO22" s="35">
        <f t="shared" si="4"/>
        <v>0</v>
      </c>
      <c r="AP22" s="36">
        <f t="shared" si="7"/>
        <v>0</v>
      </c>
    </row>
    <row r="23" spans="3:45" ht="15.75" x14ac:dyDescent="0.25">
      <c r="C23" s="50"/>
      <c r="D23" s="42"/>
      <c r="E23" s="37"/>
      <c r="F23" s="43"/>
      <c r="G23" s="43"/>
      <c r="H23" s="96">
        <f t="shared" si="0"/>
        <v>0</v>
      </c>
      <c r="I23" s="44"/>
      <c r="J23" s="44"/>
      <c r="K23" s="44"/>
      <c r="L23" s="45"/>
      <c r="M23" s="45"/>
      <c r="N23" s="45"/>
      <c r="O23" s="45"/>
      <c r="P23" s="45"/>
      <c r="Q23" s="45"/>
      <c r="R23" s="45"/>
      <c r="S23" s="45"/>
      <c r="T23" s="46"/>
      <c r="U23" s="46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7"/>
      <c r="AH23" s="35">
        <f t="shared" si="1"/>
        <v>0</v>
      </c>
      <c r="AI23" s="35">
        <f>IF(NOT(ISBLANK(C23)),IF(OR(A13="Cat. B Capsis Hotel Thessaloniki",A13="Cat. A Holiday Inn Thessaloniki",A13=""),0,120),)</f>
        <v>0</v>
      </c>
      <c r="AJ23" s="35">
        <f t="shared" si="5"/>
        <v>0</v>
      </c>
      <c r="AK23" s="35">
        <f t="shared" si="2"/>
        <v>0</v>
      </c>
      <c r="AL23" s="35">
        <f t="shared" ref="AL23" si="8">SUM(I23:S23)*$F$9</f>
        <v>0</v>
      </c>
      <c r="AM23" s="35">
        <f t="shared" ref="AM23" si="9">(T23+U23)*$H$9</f>
        <v>0</v>
      </c>
      <c r="AN23" s="35" cm="1">
        <f t="array" ref="AN23">SUM(V23:AF23*$G$9)</f>
        <v>0</v>
      </c>
      <c r="AO23" s="35">
        <f t="shared" si="4"/>
        <v>0</v>
      </c>
      <c r="AP23" s="36">
        <f t="shared" si="7"/>
        <v>0</v>
      </c>
    </row>
    <row r="24" spans="3:45" ht="15.75" x14ac:dyDescent="0.25">
      <c r="C24" s="50"/>
      <c r="D24" s="42"/>
      <c r="E24" s="37"/>
      <c r="F24" s="43"/>
      <c r="G24" s="43"/>
      <c r="H24" s="96">
        <f t="shared" si="0"/>
        <v>0</v>
      </c>
      <c r="I24" s="44"/>
      <c r="J24" s="44"/>
      <c r="K24" s="44"/>
      <c r="L24" s="45"/>
      <c r="M24" s="45"/>
      <c r="N24" s="45"/>
      <c r="O24" s="45"/>
      <c r="P24" s="45"/>
      <c r="Q24" s="45"/>
      <c r="R24" s="45"/>
      <c r="S24" s="45"/>
      <c r="T24" s="46"/>
      <c r="U24" s="46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7"/>
      <c r="AH24" s="35">
        <f t="shared" si="1"/>
        <v>0</v>
      </c>
      <c r="AI24" s="35">
        <f>IF(NOT(ISBLANK(C24)),IF(OR(A13="Cat. B Capsis Hotel Thessaloniki",A13="Cat. A Holiday Inn Thessaloniki",A13=""),0,120),)</f>
        <v>0</v>
      </c>
      <c r="AJ24" s="35">
        <f t="shared" si="5"/>
        <v>0</v>
      </c>
      <c r="AK24" s="35">
        <f t="shared" si="2"/>
        <v>0</v>
      </c>
      <c r="AL24" s="35">
        <f t="shared" si="6"/>
        <v>0</v>
      </c>
      <c r="AM24" s="35">
        <f t="shared" si="3"/>
        <v>0</v>
      </c>
      <c r="AN24" s="35" cm="1">
        <f t="array" ref="AN24">SUM(V24:AF24*$G$9)</f>
        <v>0</v>
      </c>
      <c r="AO24" s="35">
        <f t="shared" si="4"/>
        <v>0</v>
      </c>
      <c r="AP24" s="36">
        <f t="shared" si="7"/>
        <v>0</v>
      </c>
    </row>
    <row r="25" spans="3:45" ht="15.75" x14ac:dyDescent="0.25">
      <c r="C25" s="50"/>
      <c r="D25" s="42"/>
      <c r="E25" s="37"/>
      <c r="F25" s="43"/>
      <c r="G25" s="43"/>
      <c r="H25" s="96">
        <f t="shared" si="0"/>
        <v>0</v>
      </c>
      <c r="I25" s="44"/>
      <c r="J25" s="44"/>
      <c r="K25" s="44"/>
      <c r="L25" s="45"/>
      <c r="M25" s="45"/>
      <c r="N25" s="45"/>
      <c r="O25" s="45"/>
      <c r="P25" s="45"/>
      <c r="Q25" s="45"/>
      <c r="R25" s="45"/>
      <c r="S25" s="45"/>
      <c r="T25" s="46"/>
      <c r="U25" s="46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7"/>
      <c r="AH25" s="35">
        <f t="shared" si="1"/>
        <v>0</v>
      </c>
      <c r="AI25" s="35">
        <f>IF(NOT(ISBLANK(C25)),IF(OR(A13="Cat. B Capsis Hotel Thessaloniki",A13="Cat. A Holiday Inn Thessaloniki",A13=""),0,120),)</f>
        <v>0</v>
      </c>
      <c r="AJ25" s="35">
        <f t="shared" si="5"/>
        <v>0</v>
      </c>
      <c r="AK25" s="35">
        <f t="shared" si="2"/>
        <v>0</v>
      </c>
      <c r="AL25" s="35">
        <f t="shared" si="6"/>
        <v>0</v>
      </c>
      <c r="AM25" s="35">
        <f t="shared" si="3"/>
        <v>0</v>
      </c>
      <c r="AN25" s="35" cm="1">
        <f t="array" ref="AN25">SUM(V25:AF25*$G$9)</f>
        <v>0</v>
      </c>
      <c r="AO25" s="35">
        <f t="shared" si="4"/>
        <v>0</v>
      </c>
      <c r="AP25" s="36">
        <f t="shared" si="7"/>
        <v>0</v>
      </c>
      <c r="AQ25" s="23" t="s">
        <v>20</v>
      </c>
      <c r="AR25" s="23" t="s">
        <v>98</v>
      </c>
    </row>
    <row r="26" spans="3:45" ht="15.75" x14ac:dyDescent="0.25">
      <c r="C26" s="50"/>
      <c r="D26" s="42"/>
      <c r="E26" s="37"/>
      <c r="F26" s="43"/>
      <c r="G26" s="43"/>
      <c r="H26" s="96">
        <f t="shared" si="0"/>
        <v>0</v>
      </c>
      <c r="I26" s="44"/>
      <c r="J26" s="44"/>
      <c r="K26" s="44"/>
      <c r="L26" s="45"/>
      <c r="M26" s="45"/>
      <c r="N26" s="45"/>
      <c r="O26" s="45"/>
      <c r="P26" s="45"/>
      <c r="Q26" s="45"/>
      <c r="R26" s="45"/>
      <c r="S26" s="45"/>
      <c r="T26" s="46"/>
      <c r="U26" s="46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7"/>
      <c r="AH26" s="35">
        <f t="shared" si="1"/>
        <v>0</v>
      </c>
      <c r="AI26" s="35">
        <f>IF(NOT(ISBLANK(C26)),IF(OR(A13="Cat. B Capsis Hotel Thessaloniki",A13="Cat. A Holiday Inn Thessaloniki",A13=""),0,120),)</f>
        <v>0</v>
      </c>
      <c r="AJ26" s="35">
        <f t="shared" si="5"/>
        <v>0</v>
      </c>
      <c r="AK26" s="35">
        <f t="shared" si="2"/>
        <v>0</v>
      </c>
      <c r="AL26" s="35">
        <f t="shared" si="6"/>
        <v>0</v>
      </c>
      <c r="AM26" s="35">
        <f t="shared" si="3"/>
        <v>0</v>
      </c>
      <c r="AN26" s="35" cm="1">
        <f t="array" ref="AN26">SUM(V26:AF26*$G$9)</f>
        <v>0</v>
      </c>
      <c r="AO26" s="35">
        <f t="shared" si="4"/>
        <v>0</v>
      </c>
      <c r="AP26" s="36">
        <f t="shared" si="7"/>
        <v>0</v>
      </c>
      <c r="AR26" s="124" t="s">
        <v>15</v>
      </c>
    </row>
    <row r="27" spans="3:45" ht="15.75" x14ac:dyDescent="0.25">
      <c r="C27" s="50"/>
      <c r="D27" s="42"/>
      <c r="E27" s="37"/>
      <c r="F27" s="43"/>
      <c r="G27" s="43"/>
      <c r="H27" s="96">
        <f t="shared" si="0"/>
        <v>0</v>
      </c>
      <c r="I27" s="44"/>
      <c r="J27" s="44"/>
      <c r="K27" s="44"/>
      <c r="L27" s="45"/>
      <c r="M27" s="45"/>
      <c r="N27" s="45"/>
      <c r="O27" s="45"/>
      <c r="P27" s="45"/>
      <c r="Q27" s="45"/>
      <c r="R27" s="45"/>
      <c r="S27" s="45"/>
      <c r="T27" s="46"/>
      <c r="U27" s="46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7"/>
      <c r="AH27" s="35">
        <f t="shared" si="1"/>
        <v>0</v>
      </c>
      <c r="AI27" s="35">
        <f>IF(NOT(ISBLANK(C27)),IF(OR(A13="Cat. B Capsis Hotel Thessaloniki",A13="Cat. A Holiday Inn Thessaloniki",A13=""),0,120),)</f>
        <v>0</v>
      </c>
      <c r="AJ27" s="35">
        <f t="shared" si="5"/>
        <v>0</v>
      </c>
      <c r="AK27" s="35">
        <f t="shared" si="2"/>
        <v>0</v>
      </c>
      <c r="AL27" s="35">
        <f t="shared" si="6"/>
        <v>0</v>
      </c>
      <c r="AM27" s="35">
        <f t="shared" si="3"/>
        <v>0</v>
      </c>
      <c r="AN27" s="35" cm="1">
        <f t="array" ref="AN27">SUM(V27:AF27*$G$9)</f>
        <v>0</v>
      </c>
      <c r="AO27" s="35">
        <f t="shared" si="4"/>
        <v>0</v>
      </c>
      <c r="AP27" s="36">
        <f t="shared" si="7"/>
        <v>0</v>
      </c>
      <c r="AR27" s="23" t="s">
        <v>12</v>
      </c>
      <c r="AS27" s="124">
        <v>130</v>
      </c>
    </row>
    <row r="28" spans="3:45" ht="15.75" x14ac:dyDescent="0.25">
      <c r="C28" s="50"/>
      <c r="D28" s="42"/>
      <c r="E28" s="37"/>
      <c r="F28" s="43"/>
      <c r="G28" s="43"/>
      <c r="H28" s="96">
        <f t="shared" si="0"/>
        <v>0</v>
      </c>
      <c r="I28" s="44"/>
      <c r="J28" s="44"/>
      <c r="K28" s="44"/>
      <c r="L28" s="45"/>
      <c r="M28" s="45"/>
      <c r="N28" s="45"/>
      <c r="O28" s="45"/>
      <c r="P28" s="45"/>
      <c r="Q28" s="45"/>
      <c r="R28" s="45"/>
      <c r="S28" s="45"/>
      <c r="T28" s="46"/>
      <c r="U28" s="46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7"/>
      <c r="AH28" s="35">
        <f t="shared" si="1"/>
        <v>0</v>
      </c>
      <c r="AI28" s="35">
        <f>IF(NOT(ISBLANK(C28)),IF(OR(A13="Cat. B Capsis Hotel Thessaloniki",A13="Cat. A Holiday Inn Thessaloniki",A13=""),0,120),)</f>
        <v>0</v>
      </c>
      <c r="AJ28" s="35">
        <f t="shared" si="5"/>
        <v>0</v>
      </c>
      <c r="AK28" s="35">
        <f t="shared" si="2"/>
        <v>0</v>
      </c>
      <c r="AL28" s="35">
        <f t="shared" si="6"/>
        <v>0</v>
      </c>
      <c r="AM28" s="35">
        <f t="shared" si="3"/>
        <v>0</v>
      </c>
      <c r="AN28" s="35" cm="1">
        <f t="array" ref="AN28">SUM(V28:AF28*$G$9)</f>
        <v>0</v>
      </c>
      <c r="AO28" s="35">
        <f t="shared" si="4"/>
        <v>0</v>
      </c>
      <c r="AP28" s="36">
        <f t="shared" si="7"/>
        <v>0</v>
      </c>
      <c r="AR28" s="124" t="s">
        <v>13</v>
      </c>
      <c r="AS28" s="124">
        <v>98</v>
      </c>
    </row>
    <row r="29" spans="3:45" ht="15.75" x14ac:dyDescent="0.25">
      <c r="C29" s="51"/>
      <c r="D29" s="42"/>
      <c r="E29" s="37"/>
      <c r="F29" s="43"/>
      <c r="G29" s="43"/>
      <c r="H29" s="96">
        <f t="shared" si="0"/>
        <v>0</v>
      </c>
      <c r="I29" s="44"/>
      <c r="J29" s="44"/>
      <c r="K29" s="44"/>
      <c r="L29" s="45"/>
      <c r="M29" s="45"/>
      <c r="N29" s="45"/>
      <c r="O29" s="45"/>
      <c r="P29" s="45"/>
      <c r="Q29" s="45"/>
      <c r="R29" s="45"/>
      <c r="S29" s="45"/>
      <c r="T29" s="46"/>
      <c r="U29" s="46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7"/>
      <c r="AH29" s="35">
        <f t="shared" si="1"/>
        <v>0</v>
      </c>
      <c r="AI29" s="35">
        <f>IF(NOT(ISBLANK(C29)),IF(OR(A13="Cat. B Capsis Hotel Thessaloniki",A13="Cat. A Holiday Inn Thessaloniki",A13=""),0,120),)</f>
        <v>0</v>
      </c>
      <c r="AJ29" s="35">
        <f t="shared" si="5"/>
        <v>0</v>
      </c>
      <c r="AK29" s="35">
        <f t="shared" si="2"/>
        <v>0</v>
      </c>
      <c r="AL29" s="35">
        <f t="shared" si="6"/>
        <v>0</v>
      </c>
      <c r="AM29" s="35">
        <f t="shared" si="3"/>
        <v>0</v>
      </c>
      <c r="AN29" s="35" cm="1">
        <f t="array" ref="AN29">SUM(V29:AF29*$G$9)</f>
        <v>0</v>
      </c>
      <c r="AO29" s="35">
        <f t="shared" si="4"/>
        <v>0</v>
      </c>
      <c r="AP29" s="36">
        <f t="shared" si="7"/>
        <v>0</v>
      </c>
      <c r="AR29" s="124" t="s">
        <v>14</v>
      </c>
      <c r="AS29" s="124">
        <v>80</v>
      </c>
    </row>
    <row r="30" spans="3:45" ht="15" x14ac:dyDescent="0.2">
      <c r="C30" s="52"/>
      <c r="D30" s="42"/>
      <c r="E30" s="37"/>
      <c r="F30" s="43"/>
      <c r="G30" s="43"/>
      <c r="H30" s="96">
        <f t="shared" si="0"/>
        <v>0</v>
      </c>
      <c r="I30" s="44"/>
      <c r="J30" s="44"/>
      <c r="K30" s="44"/>
      <c r="L30" s="45"/>
      <c r="M30" s="45"/>
      <c r="N30" s="45"/>
      <c r="O30" s="45"/>
      <c r="P30" s="45"/>
      <c r="Q30" s="45"/>
      <c r="R30" s="45"/>
      <c r="S30" s="45"/>
      <c r="T30" s="46"/>
      <c r="U30" s="46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7"/>
      <c r="AH30" s="35">
        <f t="shared" si="1"/>
        <v>0</v>
      </c>
      <c r="AI30" s="35">
        <f>IF(NOT(ISBLANK(C30)),IF(OR(A13="Cat. B Capsis Hotel Thessaloniki",A13="Cat. A Holiday Inn Thessaloniki",A13=""),0,120),)</f>
        <v>0</v>
      </c>
      <c r="AJ30" s="35">
        <f t="shared" si="5"/>
        <v>0</v>
      </c>
      <c r="AK30" s="35">
        <f t="shared" si="2"/>
        <v>0</v>
      </c>
      <c r="AL30" s="35">
        <f t="shared" si="6"/>
        <v>0</v>
      </c>
      <c r="AM30" s="35">
        <f t="shared" si="3"/>
        <v>0</v>
      </c>
      <c r="AN30" s="35" cm="1">
        <f t="array" ref="AN30">SUM(V30:AF30*$G$9)</f>
        <v>0</v>
      </c>
      <c r="AO30" s="35">
        <f t="shared" si="4"/>
        <v>0</v>
      </c>
      <c r="AP30" s="36">
        <f t="shared" si="7"/>
        <v>0</v>
      </c>
    </row>
    <row r="31" spans="3:45" ht="15" x14ac:dyDescent="0.2">
      <c r="C31" s="52"/>
      <c r="D31" s="42"/>
      <c r="E31" s="37"/>
      <c r="F31" s="43"/>
      <c r="G31" s="43"/>
      <c r="H31" s="96">
        <f t="shared" si="0"/>
        <v>0</v>
      </c>
      <c r="I31" s="44"/>
      <c r="J31" s="44"/>
      <c r="K31" s="44"/>
      <c r="L31" s="45"/>
      <c r="M31" s="45"/>
      <c r="N31" s="45"/>
      <c r="O31" s="45"/>
      <c r="P31" s="45"/>
      <c r="Q31" s="45"/>
      <c r="R31" s="45"/>
      <c r="S31" s="45"/>
      <c r="T31" s="46"/>
      <c r="U31" s="46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7"/>
      <c r="AH31" s="35">
        <f t="shared" si="1"/>
        <v>0</v>
      </c>
      <c r="AI31" s="35">
        <f>IF(NOT(ISBLANK(C31)),IF(OR(A13="Cat. B Capsis Hotel Thessaloniki",A13="Cat. A Holiday Inn Thessaloniki",A13=""),0,120),)</f>
        <v>0</v>
      </c>
      <c r="AJ31" s="35">
        <f t="shared" si="5"/>
        <v>0</v>
      </c>
      <c r="AK31" s="35">
        <f t="shared" si="2"/>
        <v>0</v>
      </c>
      <c r="AL31" s="35">
        <f t="shared" si="6"/>
        <v>0</v>
      </c>
      <c r="AM31" s="35">
        <f t="shared" si="3"/>
        <v>0</v>
      </c>
      <c r="AN31" s="35" cm="1">
        <f t="array" ref="AN31">SUM(V31:AF31*$G$9)</f>
        <v>0</v>
      </c>
      <c r="AO31" s="35">
        <f t="shared" si="4"/>
        <v>0</v>
      </c>
      <c r="AP31" s="36">
        <f t="shared" si="7"/>
        <v>0</v>
      </c>
      <c r="AR31" s="23" t="s">
        <v>16</v>
      </c>
      <c r="AS31" s="124">
        <v>25</v>
      </c>
    </row>
    <row r="32" spans="3:45" ht="15.75" x14ac:dyDescent="0.25">
      <c r="C32" s="53"/>
      <c r="D32" s="42"/>
      <c r="E32" s="37"/>
      <c r="F32" s="43"/>
      <c r="G32" s="43"/>
      <c r="H32" s="96">
        <f t="shared" si="0"/>
        <v>0</v>
      </c>
      <c r="I32" s="44"/>
      <c r="J32" s="44"/>
      <c r="K32" s="44"/>
      <c r="L32" s="45"/>
      <c r="M32" s="45"/>
      <c r="N32" s="45"/>
      <c r="O32" s="45"/>
      <c r="P32" s="45"/>
      <c r="Q32" s="45"/>
      <c r="R32" s="45"/>
      <c r="S32" s="45"/>
      <c r="T32" s="46"/>
      <c r="U32" s="46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7"/>
      <c r="AH32" s="35">
        <f t="shared" si="1"/>
        <v>0</v>
      </c>
      <c r="AI32" s="35">
        <f>IF(NOT(ISBLANK(C32)),IF(OR(A13="Cat. B Capsis Hotel Thessaloniki",A13="Cat. A Holiday Inn Thessaloniki",A13=""),0,120),)</f>
        <v>0</v>
      </c>
      <c r="AJ32" s="35">
        <f t="shared" si="5"/>
        <v>0</v>
      </c>
      <c r="AK32" s="35">
        <f t="shared" si="2"/>
        <v>0</v>
      </c>
      <c r="AL32" s="35">
        <f t="shared" si="6"/>
        <v>0</v>
      </c>
      <c r="AM32" s="35">
        <f t="shared" si="3"/>
        <v>0</v>
      </c>
      <c r="AN32" s="35" cm="1">
        <f t="array" ref="AN32">SUM(V32:AF32*$G$9)</f>
        <v>0</v>
      </c>
      <c r="AO32" s="35">
        <f t="shared" si="4"/>
        <v>0</v>
      </c>
      <c r="AP32" s="36">
        <f t="shared" si="7"/>
        <v>0</v>
      </c>
      <c r="AR32" s="23" t="s">
        <v>17</v>
      </c>
      <c r="AS32" s="124">
        <v>20</v>
      </c>
    </row>
    <row r="33" spans="3:45" ht="15" x14ac:dyDescent="0.2">
      <c r="C33" s="38"/>
      <c r="D33" s="42"/>
      <c r="E33" s="37"/>
      <c r="F33" s="43"/>
      <c r="G33" s="43"/>
      <c r="H33" s="96">
        <f t="shared" si="0"/>
        <v>0</v>
      </c>
      <c r="I33" s="44"/>
      <c r="J33" s="44"/>
      <c r="K33" s="44"/>
      <c r="L33" s="45"/>
      <c r="M33" s="45"/>
      <c r="N33" s="45"/>
      <c r="O33" s="45"/>
      <c r="P33" s="45"/>
      <c r="Q33" s="45"/>
      <c r="R33" s="45"/>
      <c r="S33" s="45"/>
      <c r="T33" s="46"/>
      <c r="U33" s="46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7"/>
      <c r="AH33" s="35">
        <f t="shared" si="1"/>
        <v>0</v>
      </c>
      <c r="AI33" s="35">
        <f>IF(NOT(ISBLANK(C33)),IF(OR(A13="Cat. B Capsis Hotel Thessaloniki",A13="Cat. A Holiday Inn Thessaloniki",A13=""),0,120),)</f>
        <v>0</v>
      </c>
      <c r="AJ33" s="35">
        <f t="shared" si="5"/>
        <v>0</v>
      </c>
      <c r="AK33" s="35">
        <f t="shared" si="2"/>
        <v>0</v>
      </c>
      <c r="AL33" s="35">
        <f t="shared" si="6"/>
        <v>0</v>
      </c>
      <c r="AM33" s="35">
        <f t="shared" si="3"/>
        <v>0</v>
      </c>
      <c r="AN33" s="35" cm="1">
        <f t="array" ref="AN33">SUM(V33:AF33*$G$9)</f>
        <v>0</v>
      </c>
      <c r="AO33" s="35">
        <f t="shared" si="4"/>
        <v>0</v>
      </c>
      <c r="AP33" s="36">
        <f t="shared" si="7"/>
        <v>0</v>
      </c>
      <c r="AR33" s="124" t="s">
        <v>18</v>
      </c>
      <c r="AS33" s="124">
        <v>25</v>
      </c>
    </row>
    <row r="34" spans="3:45" ht="15" x14ac:dyDescent="0.2">
      <c r="C34" s="38"/>
      <c r="D34" s="42"/>
      <c r="E34" s="37"/>
      <c r="F34" s="43"/>
      <c r="G34" s="43"/>
      <c r="H34" s="96">
        <f t="shared" si="0"/>
        <v>0</v>
      </c>
      <c r="I34" s="44"/>
      <c r="J34" s="44"/>
      <c r="K34" s="44"/>
      <c r="L34" s="45"/>
      <c r="M34" s="45"/>
      <c r="N34" s="45"/>
      <c r="O34" s="45"/>
      <c r="P34" s="45"/>
      <c r="Q34" s="45"/>
      <c r="R34" s="45"/>
      <c r="S34" s="45"/>
      <c r="T34" s="46"/>
      <c r="U34" s="46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7"/>
      <c r="AH34" s="35">
        <f t="shared" si="1"/>
        <v>0</v>
      </c>
      <c r="AI34" s="35">
        <f>IF(NOT(ISBLANK(C34)),IF(OR(A13="Cat. B Capsis Hotel Thessaloniki",A13="Cat. A Holiday Inn Thessaloniki",A13=""),0,120),)</f>
        <v>0</v>
      </c>
      <c r="AJ34" s="35">
        <f t="shared" si="5"/>
        <v>0</v>
      </c>
      <c r="AK34" s="35">
        <f t="shared" si="2"/>
        <v>0</v>
      </c>
      <c r="AL34" s="35">
        <f t="shared" si="6"/>
        <v>0</v>
      </c>
      <c r="AM34" s="35">
        <f t="shared" si="3"/>
        <v>0</v>
      </c>
      <c r="AN34" s="35" cm="1">
        <f t="array" ref="AN34">SUM(V34:AF34*$G$9)</f>
        <v>0</v>
      </c>
      <c r="AO34" s="35">
        <f t="shared" si="4"/>
        <v>0</v>
      </c>
      <c r="AP34" s="36">
        <f t="shared" si="7"/>
        <v>0</v>
      </c>
    </row>
    <row r="35" spans="3:45" ht="15.75" x14ac:dyDescent="0.25">
      <c r="C35" s="50"/>
      <c r="D35" s="42"/>
      <c r="E35" s="37"/>
      <c r="F35" s="43"/>
      <c r="G35" s="43"/>
      <c r="H35" s="96">
        <f t="shared" si="0"/>
        <v>0</v>
      </c>
      <c r="I35" s="44"/>
      <c r="J35" s="44"/>
      <c r="K35" s="44"/>
      <c r="L35" s="45"/>
      <c r="M35" s="45"/>
      <c r="N35" s="45"/>
      <c r="O35" s="45"/>
      <c r="P35" s="45"/>
      <c r="Q35" s="45"/>
      <c r="R35" s="45"/>
      <c r="S35" s="45"/>
      <c r="T35" s="46"/>
      <c r="U35" s="46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7"/>
      <c r="AH35" s="35">
        <f t="shared" si="1"/>
        <v>0</v>
      </c>
      <c r="AI35" s="35">
        <f>IF(NOT(ISBLANK(C35)),IF(OR(A13="Cat. B Capsis Hotel Thessaloniki",A13="Cat. A Holiday Inn Thessaloniki",A13=""),0,120),)</f>
        <v>0</v>
      </c>
      <c r="AJ35" s="35">
        <f t="shared" si="5"/>
        <v>0</v>
      </c>
      <c r="AK35" s="35">
        <f t="shared" si="2"/>
        <v>0</v>
      </c>
      <c r="AL35" s="35">
        <f t="shared" si="6"/>
        <v>0</v>
      </c>
      <c r="AM35" s="35">
        <f t="shared" si="3"/>
        <v>0</v>
      </c>
      <c r="AN35" s="35" cm="1">
        <f t="array" ref="AN35">SUM(V35:AF35*$G$9)</f>
        <v>0</v>
      </c>
      <c r="AO35" s="35">
        <f t="shared" si="4"/>
        <v>0</v>
      </c>
      <c r="AP35" s="36">
        <f t="shared" si="7"/>
        <v>0</v>
      </c>
    </row>
    <row r="36" spans="3:45" ht="15.75" x14ac:dyDescent="0.25">
      <c r="C36" s="51"/>
      <c r="D36" s="42"/>
      <c r="E36" s="37"/>
      <c r="F36" s="43"/>
      <c r="G36" s="43"/>
      <c r="H36" s="96">
        <f t="shared" si="0"/>
        <v>0</v>
      </c>
      <c r="I36" s="44"/>
      <c r="J36" s="44"/>
      <c r="K36" s="44"/>
      <c r="L36" s="45"/>
      <c r="M36" s="45"/>
      <c r="N36" s="45"/>
      <c r="O36" s="45"/>
      <c r="P36" s="45"/>
      <c r="Q36" s="45"/>
      <c r="R36" s="45"/>
      <c r="S36" s="45"/>
      <c r="T36" s="46"/>
      <c r="U36" s="46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7"/>
      <c r="AH36" s="35">
        <f t="shared" si="1"/>
        <v>0</v>
      </c>
      <c r="AI36" s="35">
        <f>IF(NOT(ISBLANK(C36)),IF(OR(A13="Cat. B Capsis Hotel Thessaloniki",A13="Cat. A Holiday Inn Thessaloniki",A13=""),0,120),)</f>
        <v>0</v>
      </c>
      <c r="AJ36" s="35">
        <f t="shared" si="5"/>
        <v>0</v>
      </c>
      <c r="AK36" s="35">
        <f t="shared" si="2"/>
        <v>0</v>
      </c>
      <c r="AL36" s="35">
        <f t="shared" si="6"/>
        <v>0</v>
      </c>
      <c r="AM36" s="35">
        <f t="shared" si="3"/>
        <v>0</v>
      </c>
      <c r="AN36" s="35" cm="1">
        <f t="array" ref="AN36">SUM(V36:AF36*$G$9)</f>
        <v>0</v>
      </c>
      <c r="AO36" s="35">
        <f t="shared" si="4"/>
        <v>0</v>
      </c>
      <c r="AP36" s="36">
        <f t="shared" si="7"/>
        <v>0</v>
      </c>
    </row>
    <row r="37" spans="3:45" ht="15" x14ac:dyDescent="0.2">
      <c r="C37" s="38"/>
      <c r="D37" s="42"/>
      <c r="E37" s="37"/>
      <c r="F37" s="43"/>
      <c r="G37" s="43"/>
      <c r="H37" s="96">
        <f t="shared" si="0"/>
        <v>0</v>
      </c>
      <c r="I37" s="44"/>
      <c r="J37" s="44"/>
      <c r="K37" s="44"/>
      <c r="L37" s="45"/>
      <c r="M37" s="45"/>
      <c r="N37" s="45"/>
      <c r="O37" s="45"/>
      <c r="P37" s="45"/>
      <c r="Q37" s="45"/>
      <c r="R37" s="45"/>
      <c r="S37" s="45"/>
      <c r="T37" s="46"/>
      <c r="U37" s="46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7"/>
      <c r="AH37" s="35">
        <f t="shared" si="1"/>
        <v>0</v>
      </c>
      <c r="AI37" s="35">
        <f>IF(NOT(ISBLANK(C37)),IF(OR(A13="Cat. B Capsis Hotel Thessaloniki",A13="Cat. A Holiday Inn Thessaloniki",A13=""),0,120),)</f>
        <v>0</v>
      </c>
      <c r="AJ37" s="35">
        <f t="shared" si="5"/>
        <v>0</v>
      </c>
      <c r="AK37" s="35">
        <f t="shared" si="2"/>
        <v>0</v>
      </c>
      <c r="AL37" s="35">
        <f t="shared" si="6"/>
        <v>0</v>
      </c>
      <c r="AM37" s="35">
        <f t="shared" si="3"/>
        <v>0</v>
      </c>
      <c r="AN37" s="35" cm="1">
        <f t="array" ref="AN37">SUM(V37:AF37*$G$9)</f>
        <v>0</v>
      </c>
      <c r="AO37" s="35">
        <f t="shared" si="4"/>
        <v>0</v>
      </c>
      <c r="AP37" s="36">
        <f t="shared" si="7"/>
        <v>0</v>
      </c>
    </row>
    <row r="38" spans="3:45" ht="15" x14ac:dyDescent="0.2">
      <c r="C38" s="38"/>
      <c r="D38" s="42"/>
      <c r="E38" s="37"/>
      <c r="F38" s="43"/>
      <c r="G38" s="43"/>
      <c r="H38" s="96">
        <f t="shared" si="0"/>
        <v>0</v>
      </c>
      <c r="I38" s="44"/>
      <c r="J38" s="44"/>
      <c r="K38" s="44"/>
      <c r="L38" s="45"/>
      <c r="M38" s="45"/>
      <c r="N38" s="45"/>
      <c r="O38" s="45"/>
      <c r="P38" s="45"/>
      <c r="Q38" s="45"/>
      <c r="R38" s="45"/>
      <c r="S38" s="45"/>
      <c r="T38" s="46"/>
      <c r="U38" s="46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7"/>
      <c r="AH38" s="35">
        <f>IF(D38="ATHLETE", $D$9, 0)</f>
        <v>0</v>
      </c>
      <c r="AI38" s="35">
        <f>IF(NOT(ISBLANK(C38)),IF(OR(A13="Cat. B Capsis Hotel Thessaloniki",A13="Cat. A Holiday Inn Thessaloniki",A13=""),0,120),)</f>
        <v>0</v>
      </c>
      <c r="AJ38" s="35">
        <f t="shared" si="5"/>
        <v>0</v>
      </c>
      <c r="AK38" s="35">
        <f t="shared" si="2"/>
        <v>0</v>
      </c>
      <c r="AL38" s="35">
        <f t="shared" si="6"/>
        <v>0</v>
      </c>
      <c r="AM38" s="35">
        <f t="shared" si="3"/>
        <v>0</v>
      </c>
      <c r="AN38" s="35" cm="1">
        <f t="array" ref="AN38">SUM(V38:AF38*$G$9)</f>
        <v>0</v>
      </c>
      <c r="AO38" s="35">
        <f t="shared" si="4"/>
        <v>0</v>
      </c>
      <c r="AP38" s="36">
        <f t="shared" si="7"/>
        <v>0</v>
      </c>
      <c r="AR38" s="23" t="s">
        <v>36</v>
      </c>
    </row>
    <row r="39" spans="3:45" ht="15" x14ac:dyDescent="0.2">
      <c r="C39" s="38"/>
      <c r="D39" s="42"/>
      <c r="E39" s="37"/>
      <c r="F39" s="43"/>
      <c r="G39" s="43"/>
      <c r="H39" s="96">
        <f t="shared" si="0"/>
        <v>0</v>
      </c>
      <c r="I39" s="44"/>
      <c r="J39" s="44"/>
      <c r="K39" s="44"/>
      <c r="L39" s="45"/>
      <c r="M39" s="45"/>
      <c r="N39" s="45"/>
      <c r="O39" s="45"/>
      <c r="P39" s="45"/>
      <c r="Q39" s="45"/>
      <c r="R39" s="45"/>
      <c r="S39" s="45"/>
      <c r="T39" s="46"/>
      <c r="U39" s="46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7"/>
      <c r="AH39" s="35">
        <f t="shared" si="1"/>
        <v>0</v>
      </c>
      <c r="AI39" s="35">
        <f>IF(NOT(ISBLANK(C39)),IF(OR(A13="Cat. B Capsis Hotel Thessaloniki",A13="Cat. A Holiday Inn Thessaloniki",A13=""),0,120),)</f>
        <v>0</v>
      </c>
      <c r="AJ39" s="35">
        <f t="shared" si="5"/>
        <v>0</v>
      </c>
      <c r="AK39" s="35">
        <f t="shared" si="2"/>
        <v>0</v>
      </c>
      <c r="AL39" s="35">
        <f t="shared" si="6"/>
        <v>0</v>
      </c>
      <c r="AM39" s="35">
        <f t="shared" si="3"/>
        <v>0</v>
      </c>
      <c r="AN39" s="35" cm="1">
        <f t="array" ref="AN39">SUM(V39:AF39*$G$9)</f>
        <v>0</v>
      </c>
      <c r="AO39" s="35">
        <f t="shared" si="4"/>
        <v>0</v>
      </c>
      <c r="AP39" s="36">
        <f t="shared" si="7"/>
        <v>0</v>
      </c>
      <c r="AR39" s="23" t="s">
        <v>35</v>
      </c>
    </row>
    <row r="40" spans="3:45" ht="15" x14ac:dyDescent="0.2">
      <c r="C40" s="38"/>
      <c r="D40" s="42"/>
      <c r="E40" s="37"/>
      <c r="F40" s="43"/>
      <c r="G40" s="43"/>
      <c r="H40" s="96">
        <f t="shared" si="0"/>
        <v>0</v>
      </c>
      <c r="I40" s="44"/>
      <c r="J40" s="44"/>
      <c r="K40" s="44"/>
      <c r="L40" s="45"/>
      <c r="M40" s="45"/>
      <c r="N40" s="45"/>
      <c r="O40" s="45"/>
      <c r="P40" s="45"/>
      <c r="Q40" s="45"/>
      <c r="R40" s="45"/>
      <c r="S40" s="45"/>
      <c r="T40" s="46"/>
      <c r="U40" s="46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7"/>
      <c r="AH40" s="35">
        <f t="shared" si="1"/>
        <v>0</v>
      </c>
      <c r="AI40" s="35">
        <f>IF(NOT(ISBLANK(C40)),IF(OR(A13="Cat. B Capsis Hotel Thessaloniki",A13="Cat. A Holiday Inn Thessaloniki",A13=""),0,120),)</f>
        <v>0</v>
      </c>
      <c r="AJ40" s="35">
        <f t="shared" si="5"/>
        <v>0</v>
      </c>
      <c r="AK40" s="35">
        <f t="shared" si="2"/>
        <v>0</v>
      </c>
      <c r="AL40" s="35">
        <f t="shared" si="6"/>
        <v>0</v>
      </c>
      <c r="AM40" s="35">
        <f t="shared" si="3"/>
        <v>0</v>
      </c>
      <c r="AN40" s="35" cm="1">
        <f t="array" ref="AN40">SUM(V40:AF40*$G$9)</f>
        <v>0</v>
      </c>
      <c r="AO40" s="35">
        <f t="shared" si="4"/>
        <v>0</v>
      </c>
      <c r="AP40" s="36">
        <f t="shared" si="7"/>
        <v>0</v>
      </c>
      <c r="AR40" s="23" t="s">
        <v>37</v>
      </c>
    </row>
    <row r="41" spans="3:45" ht="15" x14ac:dyDescent="0.2">
      <c r="C41" s="38"/>
      <c r="D41" s="42"/>
      <c r="E41" s="37"/>
      <c r="F41" s="43"/>
      <c r="G41" s="43"/>
      <c r="H41" s="96">
        <f t="shared" si="0"/>
        <v>0</v>
      </c>
      <c r="I41" s="44"/>
      <c r="J41" s="44"/>
      <c r="K41" s="44"/>
      <c r="L41" s="45"/>
      <c r="M41" s="45"/>
      <c r="N41" s="45"/>
      <c r="O41" s="45"/>
      <c r="P41" s="45"/>
      <c r="Q41" s="45"/>
      <c r="R41" s="45"/>
      <c r="S41" s="45"/>
      <c r="T41" s="46"/>
      <c r="U41" s="46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7"/>
      <c r="AH41" s="35">
        <f t="shared" si="1"/>
        <v>0</v>
      </c>
      <c r="AI41" s="35">
        <f>IF(NOT(ISBLANK(C41)),IF(OR(A13="Cat. B Capsis Hotel Thessaloniki",A13="Cat. A Holiday Inn Thessaloniki",A13=""),0,120),)</f>
        <v>0</v>
      </c>
      <c r="AJ41" s="35">
        <f t="shared" si="5"/>
        <v>0</v>
      </c>
      <c r="AK41" s="35">
        <f t="shared" si="2"/>
        <v>0</v>
      </c>
      <c r="AL41" s="35">
        <f t="shared" si="6"/>
        <v>0</v>
      </c>
      <c r="AM41" s="35">
        <f t="shared" si="3"/>
        <v>0</v>
      </c>
      <c r="AN41" s="35" cm="1">
        <f t="array" ref="AN41">SUM(V41:AF41*$G$9)</f>
        <v>0</v>
      </c>
      <c r="AO41" s="35">
        <f t="shared" si="4"/>
        <v>0</v>
      </c>
      <c r="AP41" s="36">
        <f t="shared" ref="AP41:AP78" si="10">AH41+AI41+AK41+AL41+AM41+AN41+AO41</f>
        <v>0</v>
      </c>
      <c r="AR41" s="23" t="s">
        <v>38</v>
      </c>
    </row>
    <row r="42" spans="3:45" ht="15" x14ac:dyDescent="0.2">
      <c r="C42" s="38"/>
      <c r="D42" s="42"/>
      <c r="E42" s="37"/>
      <c r="F42" s="43"/>
      <c r="G42" s="43"/>
      <c r="H42" s="96">
        <f t="shared" si="0"/>
        <v>0</v>
      </c>
      <c r="I42" s="44"/>
      <c r="J42" s="44"/>
      <c r="K42" s="44"/>
      <c r="L42" s="45"/>
      <c r="M42" s="45"/>
      <c r="N42" s="45"/>
      <c r="O42" s="45"/>
      <c r="P42" s="45"/>
      <c r="Q42" s="45"/>
      <c r="R42" s="45"/>
      <c r="S42" s="45"/>
      <c r="T42" s="46"/>
      <c r="U42" s="46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7"/>
      <c r="AH42" s="35">
        <f t="shared" si="1"/>
        <v>0</v>
      </c>
      <c r="AI42" s="35">
        <f>IF(NOT(ISBLANK(C42)),IF(OR(A13="Cat. B Capsis Hotel Thessaloniki",A13="Cat. A Holiday Inn Thessaloniki",A13=""),0,120),)</f>
        <v>0</v>
      </c>
      <c r="AJ42" s="35">
        <f t="shared" si="5"/>
        <v>0</v>
      </c>
      <c r="AK42" s="35">
        <f t="shared" si="2"/>
        <v>0</v>
      </c>
      <c r="AL42" s="35">
        <f t="shared" si="6"/>
        <v>0</v>
      </c>
      <c r="AM42" s="35">
        <f t="shared" si="3"/>
        <v>0</v>
      </c>
      <c r="AN42" s="35" cm="1">
        <f t="array" ref="AN42">SUM(V42:AF42*$G$9)</f>
        <v>0</v>
      </c>
      <c r="AO42" s="35">
        <f t="shared" si="4"/>
        <v>0</v>
      </c>
      <c r="AP42" s="36">
        <f t="shared" si="10"/>
        <v>0</v>
      </c>
      <c r="AR42" s="23"/>
    </row>
    <row r="43" spans="3:45" ht="15" x14ac:dyDescent="0.2">
      <c r="C43" s="38"/>
      <c r="D43" s="42"/>
      <c r="E43" s="37"/>
      <c r="F43" s="43"/>
      <c r="G43" s="43"/>
      <c r="H43" s="96">
        <f t="shared" si="0"/>
        <v>0</v>
      </c>
      <c r="I43" s="44"/>
      <c r="J43" s="44"/>
      <c r="K43" s="44"/>
      <c r="L43" s="45"/>
      <c r="M43" s="45"/>
      <c r="N43" s="45"/>
      <c r="O43" s="45"/>
      <c r="P43" s="45"/>
      <c r="Q43" s="45"/>
      <c r="R43" s="45"/>
      <c r="S43" s="45"/>
      <c r="T43" s="46"/>
      <c r="U43" s="46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7"/>
      <c r="AH43" s="35">
        <f t="shared" si="1"/>
        <v>0</v>
      </c>
      <c r="AI43" s="35">
        <f>IF(NOT(ISBLANK(C43)),IF(OR(A13="Cat. B Capsis Hotel Thessaloniki",A13="Cat. A Holiday Inn Thessaloniki",A13=""),0,120),)</f>
        <v>0</v>
      </c>
      <c r="AJ43" s="35">
        <f t="shared" si="5"/>
        <v>0</v>
      </c>
      <c r="AK43" s="35">
        <f t="shared" si="2"/>
        <v>0</v>
      </c>
      <c r="AL43" s="35">
        <f t="shared" si="6"/>
        <v>0</v>
      </c>
      <c r="AM43" s="35">
        <f t="shared" si="3"/>
        <v>0</v>
      </c>
      <c r="AN43" s="35" cm="1">
        <f t="array" ref="AN43">SUM(V43:AF43*$G$9)</f>
        <v>0</v>
      </c>
      <c r="AO43" s="35">
        <f t="shared" si="4"/>
        <v>0</v>
      </c>
      <c r="AP43" s="36">
        <f t="shared" si="10"/>
        <v>0</v>
      </c>
    </row>
    <row r="44" spans="3:45" ht="15" x14ac:dyDescent="0.2">
      <c r="C44" s="38"/>
      <c r="D44" s="42"/>
      <c r="E44" s="37"/>
      <c r="F44" s="43"/>
      <c r="G44" s="43"/>
      <c r="H44" s="96">
        <f t="shared" si="0"/>
        <v>0</v>
      </c>
      <c r="I44" s="44"/>
      <c r="J44" s="44"/>
      <c r="K44" s="44"/>
      <c r="L44" s="45"/>
      <c r="M44" s="45"/>
      <c r="N44" s="45"/>
      <c r="O44" s="45"/>
      <c r="P44" s="45"/>
      <c r="Q44" s="45"/>
      <c r="R44" s="45"/>
      <c r="S44" s="45"/>
      <c r="T44" s="46"/>
      <c r="U44" s="46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7"/>
      <c r="AH44" s="35">
        <f t="shared" si="1"/>
        <v>0</v>
      </c>
      <c r="AI44" s="35">
        <f>IF(NOT(ISBLANK(C44)),IF(OR(A13="Cat. B Capsis Hotel Thessaloniki",A13="Cat. A Holiday Inn Thessaloniki",A13=""),0,120),)</f>
        <v>0</v>
      </c>
      <c r="AJ44" s="35">
        <f t="shared" si="5"/>
        <v>0</v>
      </c>
      <c r="AK44" s="35">
        <f t="shared" si="2"/>
        <v>0</v>
      </c>
      <c r="AL44" s="35">
        <f t="shared" si="6"/>
        <v>0</v>
      </c>
      <c r="AM44" s="35">
        <f t="shared" si="3"/>
        <v>0</v>
      </c>
      <c r="AN44" s="35" cm="1">
        <f t="array" ref="AN44">SUM(V44:AF44*$G$9)</f>
        <v>0</v>
      </c>
      <c r="AO44" s="35">
        <f t="shared" si="4"/>
        <v>0</v>
      </c>
      <c r="AP44" s="36">
        <f t="shared" si="10"/>
        <v>0</v>
      </c>
      <c r="AR44" s="148" t="s">
        <v>31</v>
      </c>
    </row>
    <row r="45" spans="3:45" ht="15" x14ac:dyDescent="0.2">
      <c r="C45" s="38"/>
      <c r="D45" s="42"/>
      <c r="E45" s="37"/>
      <c r="F45" s="43"/>
      <c r="G45" s="43"/>
      <c r="H45" s="96">
        <f t="shared" si="0"/>
        <v>0</v>
      </c>
      <c r="I45" s="44"/>
      <c r="J45" s="44"/>
      <c r="K45" s="44"/>
      <c r="L45" s="45"/>
      <c r="M45" s="45"/>
      <c r="N45" s="45"/>
      <c r="O45" s="45"/>
      <c r="P45" s="45"/>
      <c r="Q45" s="45"/>
      <c r="R45" s="45"/>
      <c r="S45" s="45"/>
      <c r="T45" s="46"/>
      <c r="U45" s="46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7"/>
      <c r="AH45" s="35">
        <f t="shared" si="1"/>
        <v>0</v>
      </c>
      <c r="AI45" s="35">
        <f>IF(NOT(ISBLANK(C45)),IF(OR(A13="Cat. B Capsis Hotel Thessaloniki",A13="Cat. A Holiday Inn Thessaloniki",A13=""),0,120),)</f>
        <v>0</v>
      </c>
      <c r="AJ45" s="35">
        <f t="shared" si="5"/>
        <v>0</v>
      </c>
      <c r="AK45" s="35">
        <f t="shared" si="2"/>
        <v>0</v>
      </c>
      <c r="AL45" s="35">
        <f t="shared" si="6"/>
        <v>0</v>
      </c>
      <c r="AM45" s="35">
        <f t="shared" si="3"/>
        <v>0</v>
      </c>
      <c r="AN45" s="35" cm="1">
        <f t="array" ref="AN45">SUM(V45:AF45*$G$9)</f>
        <v>0</v>
      </c>
      <c r="AO45" s="35">
        <f t="shared" si="4"/>
        <v>0</v>
      </c>
      <c r="AP45" s="36">
        <f t="shared" si="10"/>
        <v>0</v>
      </c>
      <c r="AR45" s="24" t="s">
        <v>46</v>
      </c>
    </row>
    <row r="46" spans="3:45" ht="15" x14ac:dyDescent="0.2">
      <c r="C46" s="38"/>
      <c r="D46" s="42"/>
      <c r="E46" s="37"/>
      <c r="F46" s="43"/>
      <c r="G46" s="43"/>
      <c r="H46" s="96">
        <f t="shared" si="0"/>
        <v>0</v>
      </c>
      <c r="I46" s="44"/>
      <c r="J46" s="44"/>
      <c r="K46" s="44"/>
      <c r="L46" s="45"/>
      <c r="M46" s="45"/>
      <c r="N46" s="45"/>
      <c r="O46" s="45"/>
      <c r="P46" s="45"/>
      <c r="Q46" s="45"/>
      <c r="R46" s="45"/>
      <c r="S46" s="45"/>
      <c r="T46" s="46"/>
      <c r="U46" s="46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7"/>
      <c r="AH46" s="35">
        <f t="shared" si="1"/>
        <v>0</v>
      </c>
      <c r="AI46" s="35">
        <f t="shared" ref="AI46" si="11">IF(NOT(ISBLANK(C46)),IF(OR(A46="Cat. B Capsis Hotel Thessaloniki",A46="Cat. A Holiday Inn Thessaloniki",A46=""),0,120),)</f>
        <v>0</v>
      </c>
      <c r="AJ46" s="35">
        <f t="shared" si="5"/>
        <v>0</v>
      </c>
      <c r="AK46" s="35">
        <f t="shared" si="2"/>
        <v>0</v>
      </c>
      <c r="AL46" s="35">
        <f t="shared" si="6"/>
        <v>0</v>
      </c>
      <c r="AM46" s="35">
        <f t="shared" si="3"/>
        <v>0</v>
      </c>
      <c r="AN46" s="35" cm="1">
        <f t="array" ref="AN46">SUM(V46:AF46*$G$9)</f>
        <v>0</v>
      </c>
      <c r="AO46" s="35">
        <f t="shared" si="4"/>
        <v>0</v>
      </c>
      <c r="AP46" s="36">
        <f t="shared" si="10"/>
        <v>0</v>
      </c>
      <c r="AR46" s="24" t="s">
        <v>47</v>
      </c>
    </row>
    <row r="47" spans="3:45" ht="15" x14ac:dyDescent="0.2">
      <c r="C47" s="38"/>
      <c r="D47" s="42"/>
      <c r="E47" s="37"/>
      <c r="F47" s="43"/>
      <c r="G47" s="43"/>
      <c r="H47" s="96">
        <f t="shared" si="0"/>
        <v>0</v>
      </c>
      <c r="I47" s="44"/>
      <c r="J47" s="44"/>
      <c r="K47" s="44"/>
      <c r="L47" s="45"/>
      <c r="M47" s="45"/>
      <c r="N47" s="45"/>
      <c r="O47" s="45"/>
      <c r="P47" s="45"/>
      <c r="Q47" s="45"/>
      <c r="R47" s="45"/>
      <c r="S47" s="45"/>
      <c r="T47" s="46"/>
      <c r="U47" s="46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7"/>
      <c r="AH47" s="35">
        <f t="shared" si="1"/>
        <v>0</v>
      </c>
      <c r="AI47" s="35">
        <f>IF(NOT(ISBLANK(C47)),IF(OR(A13="Cat. B Capsis Hotel Thessaloniki",A13="Cat. A Holiday Inn Thessaloniki",A13=""),0,120),)</f>
        <v>0</v>
      </c>
      <c r="AJ47" s="35">
        <f t="shared" si="5"/>
        <v>0</v>
      </c>
      <c r="AK47" s="35">
        <f t="shared" si="2"/>
        <v>0</v>
      </c>
      <c r="AL47" s="35">
        <f t="shared" si="6"/>
        <v>0</v>
      </c>
      <c r="AM47" s="35">
        <f t="shared" si="3"/>
        <v>0</v>
      </c>
      <c r="AN47" s="35" cm="1">
        <f t="array" ref="AN47">SUM(V47:AF47*$G$9)</f>
        <v>0</v>
      </c>
      <c r="AO47" s="35">
        <f t="shared" si="4"/>
        <v>0</v>
      </c>
      <c r="AP47" s="36">
        <f t="shared" si="10"/>
        <v>0</v>
      </c>
      <c r="AR47" s="24" t="s">
        <v>48</v>
      </c>
    </row>
    <row r="48" spans="3:45" ht="15" x14ac:dyDescent="0.2">
      <c r="C48" s="38"/>
      <c r="D48" s="42"/>
      <c r="E48" s="37"/>
      <c r="F48" s="43"/>
      <c r="G48" s="43"/>
      <c r="H48" s="96">
        <f t="shared" si="0"/>
        <v>0</v>
      </c>
      <c r="I48" s="44"/>
      <c r="J48" s="44"/>
      <c r="K48" s="44"/>
      <c r="L48" s="45"/>
      <c r="M48" s="45"/>
      <c r="N48" s="45"/>
      <c r="O48" s="45"/>
      <c r="P48" s="45"/>
      <c r="Q48" s="45"/>
      <c r="R48" s="45"/>
      <c r="S48" s="45"/>
      <c r="T48" s="46"/>
      <c r="U48" s="46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7"/>
      <c r="AH48" s="35">
        <f t="shared" si="1"/>
        <v>0</v>
      </c>
      <c r="AI48" s="35">
        <f>IF(NOT(ISBLANK(C48)),IF(OR(A13="Cat. B Capsis Hotel Thessaloniki",A13="Cat. A Holiday Inn Thessaloniki",A13=""),0,120),)</f>
        <v>0</v>
      </c>
      <c r="AJ48" s="35">
        <f t="shared" si="5"/>
        <v>0</v>
      </c>
      <c r="AK48" s="35">
        <f t="shared" si="2"/>
        <v>0</v>
      </c>
      <c r="AL48" s="35">
        <f t="shared" si="6"/>
        <v>0</v>
      </c>
      <c r="AM48" s="35">
        <f t="shared" si="3"/>
        <v>0</v>
      </c>
      <c r="AN48" s="35" cm="1">
        <f t="array" ref="AN48">SUM(V48:AF48*$G$9)</f>
        <v>0</v>
      </c>
      <c r="AO48" s="35">
        <f t="shared" si="4"/>
        <v>0</v>
      </c>
      <c r="AP48" s="36">
        <f t="shared" si="10"/>
        <v>0</v>
      </c>
      <c r="AR48" s="23" t="s">
        <v>39</v>
      </c>
    </row>
    <row r="49" spans="3:44" ht="15" x14ac:dyDescent="0.2">
      <c r="C49" s="38"/>
      <c r="D49" s="42"/>
      <c r="E49" s="37"/>
      <c r="F49" s="43"/>
      <c r="G49" s="43"/>
      <c r="H49" s="96">
        <f t="shared" si="0"/>
        <v>0</v>
      </c>
      <c r="I49" s="44"/>
      <c r="J49" s="44"/>
      <c r="K49" s="44"/>
      <c r="L49" s="45"/>
      <c r="M49" s="45"/>
      <c r="N49" s="45"/>
      <c r="O49" s="45"/>
      <c r="P49" s="45"/>
      <c r="Q49" s="45"/>
      <c r="R49" s="45"/>
      <c r="S49" s="45"/>
      <c r="T49" s="46"/>
      <c r="U49" s="46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7"/>
      <c r="AH49" s="35">
        <f t="shared" si="1"/>
        <v>0</v>
      </c>
      <c r="AI49" s="35">
        <f>IF(NOT(ISBLANK(C49)),IF(OR(A13="Cat. B Capsis Hotel Thessaloniki",A13="Cat. A Holiday Inn Thessaloniki",A13=""),0,120),)</f>
        <v>0</v>
      </c>
      <c r="AJ49" s="35">
        <f t="shared" si="5"/>
        <v>0</v>
      </c>
      <c r="AK49" s="35">
        <f t="shared" si="2"/>
        <v>0</v>
      </c>
      <c r="AL49" s="35">
        <f t="shared" si="6"/>
        <v>0</v>
      </c>
      <c r="AM49" s="35">
        <f t="shared" si="3"/>
        <v>0</v>
      </c>
      <c r="AN49" s="35" cm="1">
        <f t="array" ref="AN49">SUM(V49:AF49*$G$9)</f>
        <v>0</v>
      </c>
      <c r="AO49" s="35">
        <f t="shared" si="4"/>
        <v>0</v>
      </c>
      <c r="AP49" s="36">
        <f t="shared" si="10"/>
        <v>0</v>
      </c>
    </row>
    <row r="50" spans="3:44" ht="15" x14ac:dyDescent="0.2">
      <c r="C50" s="38"/>
      <c r="D50" s="42"/>
      <c r="E50" s="37"/>
      <c r="F50" s="43"/>
      <c r="G50" s="43"/>
      <c r="H50" s="96">
        <f t="shared" si="0"/>
        <v>0</v>
      </c>
      <c r="I50" s="44"/>
      <c r="J50" s="44"/>
      <c r="K50" s="44"/>
      <c r="L50" s="45"/>
      <c r="M50" s="45"/>
      <c r="N50" s="45"/>
      <c r="O50" s="45"/>
      <c r="P50" s="45"/>
      <c r="Q50" s="45"/>
      <c r="R50" s="45"/>
      <c r="S50" s="45"/>
      <c r="T50" s="46"/>
      <c r="U50" s="46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7"/>
      <c r="AH50" s="35">
        <f t="shared" si="1"/>
        <v>0</v>
      </c>
      <c r="AI50" s="35">
        <f>IF(NOT(ISBLANK(C50)),IF(OR(A13="Cat. B Capsis Hotel Thessaloniki",A13="Cat. A Holiday Inn Thessaloniki",A13=""),0,120),)</f>
        <v>0</v>
      </c>
      <c r="AJ50" s="35">
        <f t="shared" si="5"/>
        <v>0</v>
      </c>
      <c r="AK50" s="35">
        <f t="shared" si="2"/>
        <v>0</v>
      </c>
      <c r="AL50" s="35">
        <f t="shared" si="6"/>
        <v>0</v>
      </c>
      <c r="AM50" s="35">
        <f t="shared" si="3"/>
        <v>0</v>
      </c>
      <c r="AN50" s="35" cm="1">
        <f t="array" ref="AN50">SUM(V50:AF50*$G$9)</f>
        <v>0</v>
      </c>
      <c r="AO50" s="35">
        <f t="shared" si="4"/>
        <v>0</v>
      </c>
      <c r="AP50" s="36">
        <f t="shared" si="10"/>
        <v>0</v>
      </c>
    </row>
    <row r="51" spans="3:44" ht="15" x14ac:dyDescent="0.2">
      <c r="C51" s="38"/>
      <c r="D51" s="42"/>
      <c r="E51" s="37"/>
      <c r="F51" s="43"/>
      <c r="G51" s="43"/>
      <c r="H51" s="96">
        <f t="shared" si="0"/>
        <v>0</v>
      </c>
      <c r="I51" s="44"/>
      <c r="J51" s="44"/>
      <c r="K51" s="44"/>
      <c r="L51" s="45"/>
      <c r="M51" s="45"/>
      <c r="N51" s="45"/>
      <c r="O51" s="45"/>
      <c r="P51" s="45"/>
      <c r="Q51" s="45"/>
      <c r="R51" s="45"/>
      <c r="S51" s="45"/>
      <c r="T51" s="46"/>
      <c r="U51" s="46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7"/>
      <c r="AH51" s="35">
        <f t="shared" si="1"/>
        <v>0</v>
      </c>
      <c r="AI51" s="35">
        <f>IF(NOT(ISBLANK(C51)),IF(OR(A13="Cat. B Capsis Hotel Thessaloniki",A13="Cat. A Holiday Inn Thessaloniki",A13=""),0,120),)</f>
        <v>0</v>
      </c>
      <c r="AJ51" s="35">
        <f t="shared" si="5"/>
        <v>0</v>
      </c>
      <c r="AK51" s="35">
        <f t="shared" si="2"/>
        <v>0</v>
      </c>
      <c r="AL51" s="35">
        <f t="shared" si="6"/>
        <v>0</v>
      </c>
      <c r="AM51" s="35">
        <f t="shared" si="3"/>
        <v>0</v>
      </c>
      <c r="AN51" s="35" cm="1">
        <f t="array" ref="AN51">SUM(V51:AF51*$G$9)</f>
        <v>0</v>
      </c>
      <c r="AO51" s="35">
        <f t="shared" si="4"/>
        <v>0</v>
      </c>
      <c r="AP51" s="36">
        <f t="shared" si="10"/>
        <v>0</v>
      </c>
    </row>
    <row r="52" spans="3:44" ht="15" x14ac:dyDescent="0.2">
      <c r="C52" s="38"/>
      <c r="D52" s="42"/>
      <c r="E52" s="37"/>
      <c r="F52" s="43"/>
      <c r="G52" s="43"/>
      <c r="H52" s="96">
        <f t="shared" si="0"/>
        <v>0</v>
      </c>
      <c r="I52" s="44"/>
      <c r="J52" s="44"/>
      <c r="K52" s="44"/>
      <c r="L52" s="45"/>
      <c r="M52" s="45"/>
      <c r="N52" s="45"/>
      <c r="O52" s="45"/>
      <c r="P52" s="45"/>
      <c r="Q52" s="45"/>
      <c r="R52" s="45"/>
      <c r="S52" s="45"/>
      <c r="T52" s="46"/>
      <c r="U52" s="46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7"/>
      <c r="AH52" s="35">
        <f t="shared" si="1"/>
        <v>0</v>
      </c>
      <c r="AI52" s="35">
        <f>IF(NOT(ISBLANK(C52)),IF(OR(A13="Cat. B Capsis Hotel Thessaloniki",A13="Cat. A Holiday Inn Thessaloniki",A13=""),0,120),)</f>
        <v>0</v>
      </c>
      <c r="AJ52" s="35">
        <f t="shared" si="5"/>
        <v>0</v>
      </c>
      <c r="AK52" s="35">
        <f t="shared" si="2"/>
        <v>0</v>
      </c>
      <c r="AL52" s="35">
        <f t="shared" si="6"/>
        <v>0</v>
      </c>
      <c r="AM52" s="35">
        <f t="shared" si="3"/>
        <v>0</v>
      </c>
      <c r="AN52" s="35" cm="1">
        <f t="array" ref="AN52">SUM(V52:AF52*$G$9)</f>
        <v>0</v>
      </c>
      <c r="AO52" s="35">
        <f t="shared" si="4"/>
        <v>0</v>
      </c>
      <c r="AP52" s="36">
        <f t="shared" si="10"/>
        <v>0</v>
      </c>
      <c r="AR52" s="24" t="s">
        <v>16</v>
      </c>
    </row>
    <row r="53" spans="3:44" ht="15" x14ac:dyDescent="0.2">
      <c r="C53" s="38"/>
      <c r="D53" s="42"/>
      <c r="E53" s="37"/>
      <c r="F53" s="43"/>
      <c r="G53" s="43"/>
      <c r="H53" s="96">
        <f t="shared" si="0"/>
        <v>0</v>
      </c>
      <c r="I53" s="44"/>
      <c r="J53" s="44"/>
      <c r="K53" s="44"/>
      <c r="L53" s="45"/>
      <c r="M53" s="45"/>
      <c r="N53" s="45"/>
      <c r="O53" s="45"/>
      <c r="P53" s="45"/>
      <c r="Q53" s="45"/>
      <c r="R53" s="45"/>
      <c r="S53" s="45"/>
      <c r="T53" s="46"/>
      <c r="U53" s="46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7"/>
      <c r="AH53" s="35">
        <f t="shared" si="1"/>
        <v>0</v>
      </c>
      <c r="AI53" s="35">
        <f>IF(NOT(ISBLANK(C53)),IF(OR(A13="Cat. B Capsis Hotel Thessaloniki",A13="Cat. A Holiday Inn Thessaloniki",A13=""),0,120),)</f>
        <v>0</v>
      </c>
      <c r="AJ53" s="35">
        <f t="shared" si="5"/>
        <v>0</v>
      </c>
      <c r="AK53" s="35">
        <f t="shared" si="2"/>
        <v>0</v>
      </c>
      <c r="AL53" s="35">
        <f t="shared" si="6"/>
        <v>0</v>
      </c>
      <c r="AM53" s="35">
        <f t="shared" si="3"/>
        <v>0</v>
      </c>
      <c r="AN53" s="35" cm="1">
        <f t="array" ref="AN53">SUM(V53:AF53*$G$9)</f>
        <v>0</v>
      </c>
      <c r="AO53" s="35">
        <f t="shared" si="4"/>
        <v>0</v>
      </c>
      <c r="AP53" s="36">
        <f t="shared" si="10"/>
        <v>0</v>
      </c>
      <c r="AR53" s="24" t="s">
        <v>41</v>
      </c>
    </row>
    <row r="54" spans="3:44" ht="15" x14ac:dyDescent="0.2">
      <c r="C54" s="38"/>
      <c r="D54" s="42"/>
      <c r="E54" s="37"/>
      <c r="F54" s="43"/>
      <c r="G54" s="43"/>
      <c r="H54" s="96">
        <f t="shared" si="0"/>
        <v>0</v>
      </c>
      <c r="I54" s="44"/>
      <c r="J54" s="44"/>
      <c r="K54" s="44"/>
      <c r="L54" s="45"/>
      <c r="M54" s="45"/>
      <c r="N54" s="45"/>
      <c r="O54" s="45"/>
      <c r="P54" s="45"/>
      <c r="Q54" s="45"/>
      <c r="R54" s="45"/>
      <c r="S54" s="45"/>
      <c r="T54" s="46"/>
      <c r="U54" s="46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7"/>
      <c r="AH54" s="35">
        <f t="shared" si="1"/>
        <v>0</v>
      </c>
      <c r="AI54" s="35">
        <f>IF(NOT(ISBLANK(C54)),IF(OR(A13="Cat. B Capsis Hotel Thessaloniki",A13="Cat. A Holiday Inn Thessaloniki",A13=""),0,120),)</f>
        <v>0</v>
      </c>
      <c r="AJ54" s="35">
        <f t="shared" si="5"/>
        <v>0</v>
      </c>
      <c r="AK54" s="35">
        <f t="shared" si="2"/>
        <v>0</v>
      </c>
      <c r="AL54" s="35">
        <f t="shared" si="6"/>
        <v>0</v>
      </c>
      <c r="AM54" s="35">
        <f t="shared" si="3"/>
        <v>0</v>
      </c>
      <c r="AN54" s="35" cm="1">
        <f t="array" ref="AN54">SUM(V54:AF54*$G$9)</f>
        <v>0</v>
      </c>
      <c r="AO54" s="35">
        <f t="shared" si="4"/>
        <v>0</v>
      </c>
      <c r="AP54" s="36">
        <f t="shared" si="10"/>
        <v>0</v>
      </c>
      <c r="AR54" s="24" t="s">
        <v>40</v>
      </c>
    </row>
    <row r="55" spans="3:44" ht="15" x14ac:dyDescent="0.2">
      <c r="C55" s="38"/>
      <c r="D55" s="42"/>
      <c r="E55" s="37"/>
      <c r="F55" s="43"/>
      <c r="G55" s="43"/>
      <c r="H55" s="96">
        <f t="shared" si="0"/>
        <v>0</v>
      </c>
      <c r="I55" s="44"/>
      <c r="J55" s="44"/>
      <c r="K55" s="44"/>
      <c r="L55" s="45"/>
      <c r="M55" s="45"/>
      <c r="N55" s="45"/>
      <c r="O55" s="45"/>
      <c r="P55" s="45"/>
      <c r="Q55" s="45"/>
      <c r="R55" s="45"/>
      <c r="S55" s="45"/>
      <c r="T55" s="46"/>
      <c r="U55" s="46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7"/>
      <c r="AH55" s="35">
        <f t="shared" si="1"/>
        <v>0</v>
      </c>
      <c r="AI55" s="35">
        <f>IF(NOT(ISBLANK(C55)),IF(OR(A13="Cat. B Capsis Hotel Thessaloniki",A13="Cat. A Holiday Inn Thessaloniki",A13=""),0,120),)</f>
        <v>0</v>
      </c>
      <c r="AJ55" s="35">
        <f t="shared" si="5"/>
        <v>0</v>
      </c>
      <c r="AK55" s="35">
        <f t="shared" si="2"/>
        <v>0</v>
      </c>
      <c r="AL55" s="35">
        <f t="shared" si="6"/>
        <v>0</v>
      </c>
      <c r="AM55" s="35">
        <f t="shared" si="3"/>
        <v>0</v>
      </c>
      <c r="AN55" s="35" cm="1">
        <f t="array" ref="AN55">SUM(V55:AF55*$G$9)</f>
        <v>0</v>
      </c>
      <c r="AO55" s="35">
        <f t="shared" si="4"/>
        <v>0</v>
      </c>
      <c r="AP55" s="36">
        <f t="shared" si="10"/>
        <v>0</v>
      </c>
    </row>
    <row r="56" spans="3:44" ht="15" x14ac:dyDescent="0.2">
      <c r="C56" s="38"/>
      <c r="D56" s="42"/>
      <c r="E56" s="37"/>
      <c r="F56" s="43"/>
      <c r="G56" s="43"/>
      <c r="H56" s="96">
        <f t="shared" si="0"/>
        <v>0</v>
      </c>
      <c r="I56" s="44"/>
      <c r="J56" s="44"/>
      <c r="K56" s="44"/>
      <c r="L56" s="45"/>
      <c r="M56" s="45"/>
      <c r="N56" s="45"/>
      <c r="O56" s="45"/>
      <c r="P56" s="45"/>
      <c r="Q56" s="45"/>
      <c r="R56" s="45"/>
      <c r="S56" s="45"/>
      <c r="T56" s="46"/>
      <c r="U56" s="46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7"/>
      <c r="AH56" s="35">
        <f t="shared" si="1"/>
        <v>0</v>
      </c>
      <c r="AI56" s="35">
        <f>IF(NOT(ISBLANK(C56)),IF(OR(A13="Cat. B Capsis Hotel Thessaloniki",A13="Cat. A Holiday Inn Thessaloniki",A13=""),0,120),)</f>
        <v>0</v>
      </c>
      <c r="AJ56" s="35">
        <f t="shared" si="5"/>
        <v>0</v>
      </c>
      <c r="AK56" s="35">
        <f t="shared" si="2"/>
        <v>0</v>
      </c>
      <c r="AL56" s="35">
        <f t="shared" si="6"/>
        <v>0</v>
      </c>
      <c r="AM56" s="35">
        <f t="shared" si="3"/>
        <v>0</v>
      </c>
      <c r="AN56" s="35" cm="1">
        <f t="array" ref="AN56">SUM(V56:AF56*$G$9)</f>
        <v>0</v>
      </c>
      <c r="AO56" s="35">
        <f t="shared" si="4"/>
        <v>0</v>
      </c>
      <c r="AP56" s="36">
        <f t="shared" si="10"/>
        <v>0</v>
      </c>
    </row>
    <row r="57" spans="3:44" ht="15" x14ac:dyDescent="0.2">
      <c r="C57" s="38"/>
      <c r="D57" s="42"/>
      <c r="E57" s="37"/>
      <c r="F57" s="43"/>
      <c r="G57" s="43"/>
      <c r="H57" s="96">
        <f t="shared" si="0"/>
        <v>0</v>
      </c>
      <c r="I57" s="44"/>
      <c r="J57" s="44"/>
      <c r="K57" s="44"/>
      <c r="L57" s="45"/>
      <c r="M57" s="45"/>
      <c r="N57" s="45"/>
      <c r="O57" s="45"/>
      <c r="P57" s="45"/>
      <c r="Q57" s="45"/>
      <c r="R57" s="45"/>
      <c r="S57" s="45"/>
      <c r="T57" s="46"/>
      <c r="U57" s="46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7"/>
      <c r="AH57" s="35">
        <f t="shared" si="1"/>
        <v>0</v>
      </c>
      <c r="AI57" s="35">
        <f>IF(NOT(ISBLANK(C57)),IF(OR(A13="Cat. B Capsis Hotel Thessaloniki",A13="Cat. A Holiday Inn Thessaloniki",A13=""),0,120),)</f>
        <v>0</v>
      </c>
      <c r="AJ57" s="35">
        <f t="shared" si="5"/>
        <v>0</v>
      </c>
      <c r="AK57" s="35">
        <f t="shared" si="2"/>
        <v>0</v>
      </c>
      <c r="AL57" s="35">
        <f t="shared" si="6"/>
        <v>0</v>
      </c>
      <c r="AM57" s="35">
        <f t="shared" si="3"/>
        <v>0</v>
      </c>
      <c r="AN57" s="35" cm="1">
        <f t="array" ref="AN57">SUM(V57:AF57*$G$9)</f>
        <v>0</v>
      </c>
      <c r="AO57" s="35">
        <f t="shared" si="4"/>
        <v>0</v>
      </c>
      <c r="AP57" s="36">
        <f t="shared" si="10"/>
        <v>0</v>
      </c>
      <c r="AR57" s="23" t="s">
        <v>42</v>
      </c>
    </row>
    <row r="58" spans="3:44" ht="15" x14ac:dyDescent="0.2">
      <c r="C58" s="38"/>
      <c r="D58" s="42"/>
      <c r="E58" s="37"/>
      <c r="F58" s="43"/>
      <c r="G58" s="43"/>
      <c r="H58" s="96">
        <f t="shared" si="0"/>
        <v>0</v>
      </c>
      <c r="I58" s="44"/>
      <c r="J58" s="44"/>
      <c r="K58" s="44"/>
      <c r="L58" s="45"/>
      <c r="M58" s="45"/>
      <c r="N58" s="45"/>
      <c r="O58" s="45"/>
      <c r="P58" s="45"/>
      <c r="Q58" s="45"/>
      <c r="R58" s="45"/>
      <c r="S58" s="45"/>
      <c r="T58" s="46"/>
      <c r="U58" s="46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7"/>
      <c r="AH58" s="35">
        <f t="shared" si="1"/>
        <v>0</v>
      </c>
      <c r="AI58" s="35">
        <f>IF(NOT(ISBLANK(C58)),IF(OR(A13="Cat. B Capsis Hotel Thessaloniki",A13="Cat. A Holiday Inn Thessaloniki",A13=""),0,120),)</f>
        <v>0</v>
      </c>
      <c r="AJ58" s="35">
        <f t="shared" si="5"/>
        <v>0</v>
      </c>
      <c r="AK58" s="35">
        <f t="shared" si="2"/>
        <v>0</v>
      </c>
      <c r="AL58" s="35">
        <f t="shared" si="6"/>
        <v>0</v>
      </c>
      <c r="AM58" s="35">
        <f t="shared" si="3"/>
        <v>0</v>
      </c>
      <c r="AN58" s="35" cm="1">
        <f t="array" ref="AN58">SUM(V58:AF58*$G$9)</f>
        <v>0</v>
      </c>
      <c r="AO58" s="35">
        <f t="shared" si="4"/>
        <v>0</v>
      </c>
      <c r="AP58" s="36">
        <f t="shared" si="10"/>
        <v>0</v>
      </c>
      <c r="AR58" s="23" t="s">
        <v>40</v>
      </c>
    </row>
    <row r="59" spans="3:44" ht="15" x14ac:dyDescent="0.2">
      <c r="C59" s="38"/>
      <c r="D59" s="42"/>
      <c r="E59" s="37"/>
      <c r="F59" s="43"/>
      <c r="G59" s="43"/>
      <c r="H59" s="96">
        <f t="shared" si="0"/>
        <v>0</v>
      </c>
      <c r="I59" s="44"/>
      <c r="J59" s="44"/>
      <c r="K59" s="44"/>
      <c r="L59" s="45"/>
      <c r="M59" s="45"/>
      <c r="N59" s="45"/>
      <c r="O59" s="45"/>
      <c r="P59" s="45"/>
      <c r="Q59" s="45"/>
      <c r="R59" s="45"/>
      <c r="S59" s="45"/>
      <c r="T59" s="46"/>
      <c r="U59" s="46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7"/>
      <c r="AH59" s="35">
        <f t="shared" si="1"/>
        <v>0</v>
      </c>
      <c r="AI59" s="35">
        <f>IF(NOT(ISBLANK(C59)),IF(OR(A13="Cat. B Capsis Hotel Thessaloniki",A13="Cat. A Holiday Inn Thessaloniki",A13=""),0,120),)</f>
        <v>0</v>
      </c>
      <c r="AJ59" s="35">
        <f t="shared" si="5"/>
        <v>0</v>
      </c>
      <c r="AK59" s="35">
        <f t="shared" si="2"/>
        <v>0</v>
      </c>
      <c r="AL59" s="35">
        <f t="shared" si="6"/>
        <v>0</v>
      </c>
      <c r="AM59" s="35">
        <f t="shared" si="3"/>
        <v>0</v>
      </c>
      <c r="AN59" s="35" cm="1">
        <f t="array" ref="AN59">SUM(V59:AF59*$G$9)</f>
        <v>0</v>
      </c>
      <c r="AO59" s="35">
        <f t="shared" si="4"/>
        <v>0</v>
      </c>
      <c r="AP59" s="36">
        <f t="shared" si="10"/>
        <v>0</v>
      </c>
    </row>
    <row r="60" spans="3:44" ht="15" x14ac:dyDescent="0.2">
      <c r="C60" s="38"/>
      <c r="D60" s="42"/>
      <c r="E60" s="37"/>
      <c r="F60" s="43"/>
      <c r="G60" s="43"/>
      <c r="H60" s="96">
        <f t="shared" si="0"/>
        <v>0</v>
      </c>
      <c r="I60" s="44"/>
      <c r="J60" s="44"/>
      <c r="K60" s="44"/>
      <c r="L60" s="45"/>
      <c r="M60" s="45"/>
      <c r="N60" s="45"/>
      <c r="O60" s="45"/>
      <c r="P60" s="45"/>
      <c r="Q60" s="45"/>
      <c r="R60" s="45"/>
      <c r="S60" s="45"/>
      <c r="T60" s="46"/>
      <c r="U60" s="46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7"/>
      <c r="AH60" s="35">
        <f t="shared" si="1"/>
        <v>0</v>
      </c>
      <c r="AI60" s="35">
        <f>IF(NOT(ISBLANK(C60)),IF(OR(A13="Cat. B Capsis Hotel Thessaloniki",A13="Cat. A Holiday Inn Thessaloniki",A13=""),0,120),)</f>
        <v>0</v>
      </c>
      <c r="AJ60" s="35">
        <f t="shared" si="5"/>
        <v>0</v>
      </c>
      <c r="AK60" s="35">
        <f t="shared" si="2"/>
        <v>0</v>
      </c>
      <c r="AL60" s="35">
        <f t="shared" si="6"/>
        <v>0</v>
      </c>
      <c r="AM60" s="35">
        <f t="shared" si="3"/>
        <v>0</v>
      </c>
      <c r="AN60" s="35" cm="1">
        <f t="array" ref="AN60">SUM(V60:AF60*$G$9)</f>
        <v>0</v>
      </c>
      <c r="AO60" s="35">
        <f t="shared" si="4"/>
        <v>0</v>
      </c>
      <c r="AP60" s="36">
        <f t="shared" si="10"/>
        <v>0</v>
      </c>
    </row>
    <row r="61" spans="3:44" ht="15" x14ac:dyDescent="0.2">
      <c r="C61" s="38"/>
      <c r="D61" s="42"/>
      <c r="E61" s="37"/>
      <c r="F61" s="43"/>
      <c r="G61" s="43"/>
      <c r="H61" s="96">
        <f t="shared" si="0"/>
        <v>0</v>
      </c>
      <c r="I61" s="44"/>
      <c r="J61" s="44"/>
      <c r="K61" s="44"/>
      <c r="L61" s="45"/>
      <c r="M61" s="45"/>
      <c r="N61" s="45"/>
      <c r="O61" s="45"/>
      <c r="P61" s="45"/>
      <c r="Q61" s="45"/>
      <c r="R61" s="45"/>
      <c r="S61" s="45"/>
      <c r="T61" s="46"/>
      <c r="U61" s="46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7"/>
      <c r="AH61" s="35">
        <f t="shared" si="1"/>
        <v>0</v>
      </c>
      <c r="AI61" s="35">
        <f>IF(NOT(ISBLANK(C61)),IF(OR(A13="Cat. B Capsis Hotel Thessaloniki",A13="Cat. A Holiday Inn Thessaloniki",A13=""),0,120),)</f>
        <v>0</v>
      </c>
      <c r="AJ61" s="35">
        <f t="shared" si="5"/>
        <v>0</v>
      </c>
      <c r="AK61" s="35">
        <f t="shared" si="2"/>
        <v>0</v>
      </c>
      <c r="AL61" s="35">
        <f t="shared" si="6"/>
        <v>0</v>
      </c>
      <c r="AM61" s="35">
        <f t="shared" si="3"/>
        <v>0</v>
      </c>
      <c r="AN61" s="35" cm="1">
        <f t="array" ref="AN61">SUM(V61:AF61*$G$9)</f>
        <v>0</v>
      </c>
      <c r="AO61" s="35">
        <f t="shared" si="4"/>
        <v>0</v>
      </c>
      <c r="AP61" s="36">
        <f t="shared" si="10"/>
        <v>0</v>
      </c>
    </row>
    <row r="62" spans="3:44" ht="15" x14ac:dyDescent="0.2">
      <c r="C62" s="38"/>
      <c r="D62" s="42"/>
      <c r="E62" s="37"/>
      <c r="F62" s="43"/>
      <c r="G62" s="43"/>
      <c r="H62" s="96">
        <f t="shared" si="0"/>
        <v>0</v>
      </c>
      <c r="I62" s="44"/>
      <c r="J62" s="44"/>
      <c r="K62" s="44"/>
      <c r="L62" s="45"/>
      <c r="M62" s="45"/>
      <c r="N62" s="45"/>
      <c r="O62" s="45"/>
      <c r="P62" s="45"/>
      <c r="Q62" s="45"/>
      <c r="R62" s="45"/>
      <c r="S62" s="45"/>
      <c r="T62" s="46"/>
      <c r="U62" s="46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7"/>
      <c r="AH62" s="35">
        <f t="shared" si="1"/>
        <v>0</v>
      </c>
      <c r="AI62" s="35">
        <f>IF(NOT(ISBLANK(C62)),IF(OR(A13="Cat. B Capsis Hotel Thessaloniki",A13="Cat. A Holiday Inn Thessaloniki",A13=""),0,120),)</f>
        <v>0</v>
      </c>
      <c r="AJ62" s="35">
        <f t="shared" si="5"/>
        <v>0</v>
      </c>
      <c r="AK62" s="35">
        <f t="shared" si="2"/>
        <v>0</v>
      </c>
      <c r="AL62" s="35">
        <f t="shared" si="6"/>
        <v>0</v>
      </c>
      <c r="AM62" s="35">
        <f t="shared" si="3"/>
        <v>0</v>
      </c>
      <c r="AN62" s="35" cm="1">
        <f t="array" ref="AN62">SUM(V62:AF62*$G$9)</f>
        <v>0</v>
      </c>
      <c r="AO62" s="35">
        <f t="shared" si="4"/>
        <v>0</v>
      </c>
      <c r="AP62" s="36">
        <f t="shared" si="10"/>
        <v>0</v>
      </c>
    </row>
    <row r="63" spans="3:44" ht="15" x14ac:dyDescent="0.2">
      <c r="C63" s="38"/>
      <c r="D63" s="42"/>
      <c r="E63" s="37"/>
      <c r="F63" s="43"/>
      <c r="G63" s="43"/>
      <c r="H63" s="96">
        <f t="shared" si="0"/>
        <v>0</v>
      </c>
      <c r="I63" s="44"/>
      <c r="J63" s="44"/>
      <c r="K63" s="44"/>
      <c r="L63" s="45"/>
      <c r="M63" s="45"/>
      <c r="N63" s="45"/>
      <c r="O63" s="45"/>
      <c r="P63" s="45"/>
      <c r="Q63" s="45"/>
      <c r="R63" s="45"/>
      <c r="S63" s="45"/>
      <c r="T63" s="46"/>
      <c r="U63" s="46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7"/>
      <c r="AH63" s="35">
        <f t="shared" si="1"/>
        <v>0</v>
      </c>
      <c r="AI63" s="35">
        <f>IF(NOT(ISBLANK(C63)),IF(OR(A13="Cat. B Capsis Hotel Thessaloniki",A13="Cat. A Holiday Inn Thessaloniki",A13=""),0,120),)</f>
        <v>0</v>
      </c>
      <c r="AJ63" s="35">
        <f t="shared" si="5"/>
        <v>0</v>
      </c>
      <c r="AK63" s="35">
        <f t="shared" si="2"/>
        <v>0</v>
      </c>
      <c r="AL63" s="35">
        <f t="shared" si="6"/>
        <v>0</v>
      </c>
      <c r="AM63" s="35">
        <f t="shared" si="3"/>
        <v>0</v>
      </c>
      <c r="AN63" s="35" cm="1">
        <f t="array" ref="AN63">SUM(V63:AF63*$G$9)</f>
        <v>0</v>
      </c>
      <c r="AO63" s="35">
        <f t="shared" si="4"/>
        <v>0</v>
      </c>
      <c r="AP63" s="36">
        <f t="shared" si="10"/>
        <v>0</v>
      </c>
      <c r="AR63" s="25" t="s">
        <v>43</v>
      </c>
    </row>
    <row r="64" spans="3:44" ht="15" x14ac:dyDescent="0.2">
      <c r="C64" s="38"/>
      <c r="D64" s="42"/>
      <c r="E64" s="37"/>
      <c r="F64" s="43"/>
      <c r="G64" s="43"/>
      <c r="H64" s="96">
        <f t="shared" si="0"/>
        <v>0</v>
      </c>
      <c r="I64" s="44"/>
      <c r="J64" s="44"/>
      <c r="K64" s="44"/>
      <c r="L64" s="45"/>
      <c r="M64" s="45"/>
      <c r="N64" s="45"/>
      <c r="O64" s="45"/>
      <c r="P64" s="45"/>
      <c r="Q64" s="45"/>
      <c r="R64" s="45"/>
      <c r="S64" s="45"/>
      <c r="T64" s="46"/>
      <c r="U64" s="46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7"/>
      <c r="AH64" s="35">
        <f t="shared" si="1"/>
        <v>0</v>
      </c>
      <c r="AI64" s="35">
        <f>IF(NOT(ISBLANK(C64)),IF(OR(A13="Cat. B Capsis Hotel Thessaloniki",A13="Cat. A Holiday Inn Thessaloniki",A13=""),0,120),)</f>
        <v>0</v>
      </c>
      <c r="AJ64" s="35">
        <f t="shared" si="5"/>
        <v>0</v>
      </c>
      <c r="AK64" s="35">
        <f t="shared" si="2"/>
        <v>0</v>
      </c>
      <c r="AL64" s="35">
        <f t="shared" si="6"/>
        <v>0</v>
      </c>
      <c r="AM64" s="35">
        <f t="shared" si="3"/>
        <v>0</v>
      </c>
      <c r="AN64" s="35" cm="1">
        <f t="array" ref="AN64">SUM(V64:AF64*$G$9)</f>
        <v>0</v>
      </c>
      <c r="AO64" s="35">
        <f t="shared" si="4"/>
        <v>0</v>
      </c>
      <c r="AP64" s="36">
        <f t="shared" si="10"/>
        <v>0</v>
      </c>
      <c r="AR64" s="150">
        <v>45978</v>
      </c>
    </row>
    <row r="65" spans="3:44" ht="15" x14ac:dyDescent="0.2">
      <c r="C65" s="38"/>
      <c r="D65" s="42"/>
      <c r="E65" s="37"/>
      <c r="F65" s="43"/>
      <c r="G65" s="43"/>
      <c r="H65" s="96">
        <f t="shared" si="0"/>
        <v>0</v>
      </c>
      <c r="I65" s="44"/>
      <c r="J65" s="44"/>
      <c r="K65" s="44"/>
      <c r="L65" s="45"/>
      <c r="M65" s="45"/>
      <c r="N65" s="45"/>
      <c r="O65" s="45"/>
      <c r="P65" s="45"/>
      <c r="Q65" s="45"/>
      <c r="R65" s="45"/>
      <c r="S65" s="45"/>
      <c r="T65" s="46"/>
      <c r="U65" s="46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7"/>
      <c r="AH65" s="35">
        <f t="shared" si="1"/>
        <v>0</v>
      </c>
      <c r="AI65" s="35">
        <f>IF(NOT(ISBLANK(C65)),IF(OR(A13="Cat. B Capsis Hotel Thessaloniki",A13="Cat. A Holiday Inn Thessaloniki",A13=""),0,120),)</f>
        <v>0</v>
      </c>
      <c r="AJ65" s="35">
        <f t="shared" si="5"/>
        <v>0</v>
      </c>
      <c r="AK65" s="35">
        <f t="shared" si="2"/>
        <v>0</v>
      </c>
      <c r="AL65" s="35">
        <f t="shared" si="6"/>
        <v>0</v>
      </c>
      <c r="AM65" s="35">
        <f t="shared" si="3"/>
        <v>0</v>
      </c>
      <c r="AN65" s="35" cm="1">
        <f t="array" ref="AN65">SUM(V65:AF65*$G$9)</f>
        <v>0</v>
      </c>
      <c r="AO65" s="35">
        <f t="shared" si="4"/>
        <v>0</v>
      </c>
      <c r="AP65" s="36">
        <f t="shared" si="10"/>
        <v>0</v>
      </c>
      <c r="AR65" s="150">
        <v>45979</v>
      </c>
    </row>
    <row r="66" spans="3:44" ht="15" x14ac:dyDescent="0.2">
      <c r="C66" s="38"/>
      <c r="D66" s="42"/>
      <c r="E66" s="37"/>
      <c r="F66" s="43"/>
      <c r="G66" s="43"/>
      <c r="H66" s="96">
        <f t="shared" si="0"/>
        <v>0</v>
      </c>
      <c r="I66" s="44"/>
      <c r="J66" s="44"/>
      <c r="K66" s="44"/>
      <c r="L66" s="45"/>
      <c r="M66" s="45"/>
      <c r="N66" s="45"/>
      <c r="O66" s="45"/>
      <c r="P66" s="45"/>
      <c r="Q66" s="45"/>
      <c r="R66" s="45"/>
      <c r="S66" s="45"/>
      <c r="T66" s="46"/>
      <c r="U66" s="46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7"/>
      <c r="AH66" s="35">
        <f t="shared" si="1"/>
        <v>0</v>
      </c>
      <c r="AI66" s="35">
        <f>IF(NOT(ISBLANK(C66)),IF(OR(A13="Cat. B Capsis Hotel Thessaloniki",A13="Cat. A Holiday Inn Thessaloniki",A13=""),0,120),)</f>
        <v>0</v>
      </c>
      <c r="AJ66" s="35">
        <f t="shared" si="5"/>
        <v>0</v>
      </c>
      <c r="AK66" s="35">
        <f t="shared" si="2"/>
        <v>0</v>
      </c>
      <c r="AL66" s="35">
        <f t="shared" si="6"/>
        <v>0</v>
      </c>
      <c r="AM66" s="35">
        <f t="shared" si="3"/>
        <v>0</v>
      </c>
      <c r="AN66" s="35" cm="1">
        <f t="array" ref="AN66">SUM(V66:AF66*$G$9)</f>
        <v>0</v>
      </c>
      <c r="AO66" s="35">
        <f t="shared" si="4"/>
        <v>0</v>
      </c>
      <c r="AP66" s="36">
        <f t="shared" si="10"/>
        <v>0</v>
      </c>
      <c r="AR66" s="150">
        <v>45980</v>
      </c>
    </row>
    <row r="67" spans="3:44" ht="15" x14ac:dyDescent="0.2">
      <c r="C67" s="38"/>
      <c r="D67" s="42"/>
      <c r="E67" s="37"/>
      <c r="F67" s="43"/>
      <c r="G67" s="43"/>
      <c r="H67" s="96">
        <f t="shared" si="0"/>
        <v>0</v>
      </c>
      <c r="I67" s="44"/>
      <c r="J67" s="44"/>
      <c r="K67" s="44"/>
      <c r="L67" s="45"/>
      <c r="M67" s="45"/>
      <c r="N67" s="45"/>
      <c r="O67" s="45"/>
      <c r="P67" s="45"/>
      <c r="Q67" s="45"/>
      <c r="R67" s="45"/>
      <c r="S67" s="45"/>
      <c r="T67" s="46"/>
      <c r="U67" s="46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7"/>
      <c r="AH67" s="35">
        <f t="shared" si="1"/>
        <v>0</v>
      </c>
      <c r="AI67" s="35">
        <f>IF(NOT(ISBLANK(C67)),IF(OR(A13="Cat. B Capsis Hotel Thessaloniki",A13="Cat. A Holiday Inn Thessaloniki",A13=""),0,120),)</f>
        <v>0</v>
      </c>
      <c r="AJ67" s="35">
        <f t="shared" si="5"/>
        <v>0</v>
      </c>
      <c r="AK67" s="35">
        <f t="shared" si="2"/>
        <v>0</v>
      </c>
      <c r="AL67" s="35">
        <f t="shared" si="6"/>
        <v>0</v>
      </c>
      <c r="AM67" s="35">
        <f t="shared" si="3"/>
        <v>0</v>
      </c>
      <c r="AN67" s="35" cm="1">
        <f t="array" ref="AN67">SUM(V67:AF67*$G$9)</f>
        <v>0</v>
      </c>
      <c r="AO67" s="35">
        <f t="shared" si="4"/>
        <v>0</v>
      </c>
      <c r="AP67" s="36">
        <f t="shared" si="10"/>
        <v>0</v>
      </c>
      <c r="AR67" s="150">
        <v>45981</v>
      </c>
    </row>
    <row r="68" spans="3:44" ht="15" x14ac:dyDescent="0.2">
      <c r="C68" s="38"/>
      <c r="D68" s="42"/>
      <c r="E68" s="37"/>
      <c r="F68" s="43"/>
      <c r="G68" s="43"/>
      <c r="H68" s="96">
        <f t="shared" si="0"/>
        <v>0</v>
      </c>
      <c r="I68" s="44"/>
      <c r="J68" s="44"/>
      <c r="K68" s="44"/>
      <c r="L68" s="45"/>
      <c r="M68" s="45"/>
      <c r="N68" s="45"/>
      <c r="O68" s="45"/>
      <c r="P68" s="45"/>
      <c r="Q68" s="45"/>
      <c r="R68" s="45"/>
      <c r="S68" s="45"/>
      <c r="T68" s="46"/>
      <c r="U68" s="46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7"/>
      <c r="AH68" s="35">
        <f t="shared" si="1"/>
        <v>0</v>
      </c>
      <c r="AI68" s="35">
        <f>IF(NOT(ISBLANK(C68)),IF(OR(A13="Cat. B Capsis Hotel Thessaloniki",A13="Cat. A Holiday Inn Thessaloniki",A13=""),0,120),)</f>
        <v>0</v>
      </c>
      <c r="AJ68" s="35">
        <f t="shared" si="5"/>
        <v>0</v>
      </c>
      <c r="AK68" s="35">
        <f t="shared" si="2"/>
        <v>0</v>
      </c>
      <c r="AL68" s="35">
        <f t="shared" si="6"/>
        <v>0</v>
      </c>
      <c r="AM68" s="35">
        <f t="shared" si="3"/>
        <v>0</v>
      </c>
      <c r="AN68" s="35" cm="1">
        <f t="array" ref="AN68">SUM(V68:AF68*$G$9)</f>
        <v>0</v>
      </c>
      <c r="AO68" s="35">
        <f t="shared" si="4"/>
        <v>0</v>
      </c>
      <c r="AP68" s="36">
        <f t="shared" si="10"/>
        <v>0</v>
      </c>
      <c r="AR68" s="150">
        <v>45982</v>
      </c>
    </row>
    <row r="69" spans="3:44" ht="15" x14ac:dyDescent="0.2">
      <c r="C69" s="38"/>
      <c r="D69" s="42"/>
      <c r="E69" s="37"/>
      <c r="F69" s="43"/>
      <c r="G69" s="43"/>
      <c r="H69" s="96">
        <f t="shared" si="0"/>
        <v>0</v>
      </c>
      <c r="I69" s="44"/>
      <c r="J69" s="44"/>
      <c r="K69" s="44"/>
      <c r="L69" s="45"/>
      <c r="M69" s="45"/>
      <c r="N69" s="45"/>
      <c r="O69" s="45"/>
      <c r="P69" s="45"/>
      <c r="Q69" s="45"/>
      <c r="R69" s="45"/>
      <c r="S69" s="45"/>
      <c r="T69" s="46"/>
      <c r="U69" s="46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7"/>
      <c r="AH69" s="35">
        <f t="shared" si="1"/>
        <v>0</v>
      </c>
      <c r="AI69" s="35">
        <f>IF(NOT(ISBLANK(C69)),IF(OR(A13="Cat. B Capsis Hotel Thessaloniki",A13="Cat. A Holiday Inn Thessaloniki",A13=""),0,120),)</f>
        <v>0</v>
      </c>
      <c r="AJ69" s="35">
        <f t="shared" si="5"/>
        <v>0</v>
      </c>
      <c r="AK69" s="35">
        <f t="shared" si="2"/>
        <v>0</v>
      </c>
      <c r="AL69" s="35">
        <f t="shared" si="6"/>
        <v>0</v>
      </c>
      <c r="AM69" s="35">
        <f t="shared" si="3"/>
        <v>0</v>
      </c>
      <c r="AN69" s="35" cm="1">
        <f t="array" ref="AN69">SUM(V69:AF69*$G$9)</f>
        <v>0</v>
      </c>
      <c r="AO69" s="35">
        <f t="shared" si="4"/>
        <v>0</v>
      </c>
      <c r="AP69" s="36">
        <f t="shared" si="10"/>
        <v>0</v>
      </c>
      <c r="AR69" s="150">
        <v>45983</v>
      </c>
    </row>
    <row r="70" spans="3:44" ht="15" x14ac:dyDescent="0.2">
      <c r="C70" s="38"/>
      <c r="D70" s="42"/>
      <c r="E70" s="37"/>
      <c r="F70" s="43"/>
      <c r="G70" s="43"/>
      <c r="H70" s="96">
        <f t="shared" si="0"/>
        <v>0</v>
      </c>
      <c r="I70" s="44"/>
      <c r="J70" s="44"/>
      <c r="K70" s="44"/>
      <c r="L70" s="45"/>
      <c r="M70" s="45"/>
      <c r="N70" s="45"/>
      <c r="O70" s="45"/>
      <c r="P70" s="45"/>
      <c r="Q70" s="45"/>
      <c r="R70" s="45"/>
      <c r="S70" s="45"/>
      <c r="T70" s="46"/>
      <c r="U70" s="46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7"/>
      <c r="AH70" s="35">
        <f t="shared" si="1"/>
        <v>0</v>
      </c>
      <c r="AI70" s="35">
        <f>IF(NOT(ISBLANK(C70)),IF(OR(A13="Cat. B Capsis Hotel Thessaloniki",A13="Cat. A Holiday Inn Thessaloniki",A13=""),0,120),)</f>
        <v>0</v>
      </c>
      <c r="AJ70" s="35">
        <f t="shared" si="5"/>
        <v>0</v>
      </c>
      <c r="AK70" s="35">
        <f t="shared" si="2"/>
        <v>0</v>
      </c>
      <c r="AL70" s="35">
        <f t="shared" si="6"/>
        <v>0</v>
      </c>
      <c r="AM70" s="35">
        <f t="shared" si="3"/>
        <v>0</v>
      </c>
      <c r="AN70" s="35" cm="1">
        <f t="array" ref="AN70">SUM(V70:AF70*$G$9)</f>
        <v>0</v>
      </c>
      <c r="AO70" s="35">
        <f t="shared" si="4"/>
        <v>0</v>
      </c>
      <c r="AP70" s="36">
        <f t="shared" si="10"/>
        <v>0</v>
      </c>
      <c r="AR70" s="150">
        <v>45984</v>
      </c>
    </row>
    <row r="71" spans="3:44" ht="15" x14ac:dyDescent="0.2">
      <c r="C71" s="38"/>
      <c r="D71" s="42"/>
      <c r="E71" s="37"/>
      <c r="F71" s="43"/>
      <c r="G71" s="43"/>
      <c r="H71" s="96">
        <f t="shared" si="0"/>
        <v>0</v>
      </c>
      <c r="I71" s="44"/>
      <c r="J71" s="44"/>
      <c r="K71" s="44"/>
      <c r="L71" s="45"/>
      <c r="M71" s="45"/>
      <c r="N71" s="45"/>
      <c r="O71" s="45"/>
      <c r="P71" s="45"/>
      <c r="Q71" s="45"/>
      <c r="R71" s="45"/>
      <c r="S71" s="45"/>
      <c r="T71" s="46"/>
      <c r="U71" s="46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7"/>
      <c r="AH71" s="35">
        <f t="shared" si="1"/>
        <v>0</v>
      </c>
      <c r="AI71" s="35">
        <f>IF(NOT(ISBLANK(C71)),IF(OR(A13="Cat. B Capsis Hotel Thessaloniki",A13="Cat. A Holiday Inn Thessaloniki",A13=""),0,120),)</f>
        <v>0</v>
      </c>
      <c r="AJ71" s="35">
        <f t="shared" si="5"/>
        <v>0</v>
      </c>
      <c r="AK71" s="35">
        <f t="shared" si="2"/>
        <v>0</v>
      </c>
      <c r="AL71" s="35">
        <f t="shared" si="6"/>
        <v>0</v>
      </c>
      <c r="AM71" s="35">
        <f t="shared" si="3"/>
        <v>0</v>
      </c>
      <c r="AN71" s="35" cm="1">
        <f t="array" ref="AN71">SUM(V71:AF71*$G$9)</f>
        <v>0</v>
      </c>
      <c r="AO71" s="35">
        <f t="shared" si="4"/>
        <v>0</v>
      </c>
      <c r="AP71" s="36">
        <f t="shared" si="10"/>
        <v>0</v>
      </c>
      <c r="AR71" s="150">
        <v>45985</v>
      </c>
    </row>
    <row r="72" spans="3:44" ht="15" x14ac:dyDescent="0.2">
      <c r="C72" s="38"/>
      <c r="D72" s="42"/>
      <c r="E72" s="37"/>
      <c r="F72" s="43"/>
      <c r="G72" s="43"/>
      <c r="H72" s="96">
        <f t="shared" si="0"/>
        <v>0</v>
      </c>
      <c r="I72" s="44"/>
      <c r="J72" s="44"/>
      <c r="K72" s="44"/>
      <c r="L72" s="45"/>
      <c r="M72" s="45"/>
      <c r="N72" s="45"/>
      <c r="O72" s="45"/>
      <c r="P72" s="45"/>
      <c r="Q72" s="45"/>
      <c r="R72" s="45"/>
      <c r="S72" s="45"/>
      <c r="T72" s="46"/>
      <c r="U72" s="46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7"/>
      <c r="AH72" s="35">
        <f t="shared" si="1"/>
        <v>0</v>
      </c>
      <c r="AI72" s="35">
        <f>IF(NOT(ISBLANK(C72)),IF(OR(A13="Cat. B Capsis Hotel Thessaloniki",A13="Cat. A Holiday Inn Thessaloniki",A13=""),0,120),)</f>
        <v>0</v>
      </c>
      <c r="AJ72" s="35">
        <f t="shared" si="5"/>
        <v>0</v>
      </c>
      <c r="AK72" s="35">
        <f t="shared" si="2"/>
        <v>0</v>
      </c>
      <c r="AL72" s="35">
        <f t="shared" si="6"/>
        <v>0</v>
      </c>
      <c r="AM72" s="35">
        <f t="shared" si="3"/>
        <v>0</v>
      </c>
      <c r="AN72" s="35" cm="1">
        <f t="array" ref="AN72">SUM(V72:AF72*$G$9)</f>
        <v>0</v>
      </c>
      <c r="AO72" s="35">
        <f t="shared" si="4"/>
        <v>0</v>
      </c>
      <c r="AP72" s="36">
        <f t="shared" si="10"/>
        <v>0</v>
      </c>
    </row>
    <row r="73" spans="3:44" ht="15" x14ac:dyDescent="0.2">
      <c r="C73" s="38"/>
      <c r="D73" s="42"/>
      <c r="E73" s="37"/>
      <c r="F73" s="43"/>
      <c r="G73" s="43"/>
      <c r="H73" s="96">
        <f t="shared" si="0"/>
        <v>0</v>
      </c>
      <c r="I73" s="44"/>
      <c r="J73" s="44"/>
      <c r="K73" s="44"/>
      <c r="L73" s="45"/>
      <c r="M73" s="45"/>
      <c r="N73" s="45"/>
      <c r="O73" s="45"/>
      <c r="P73" s="45"/>
      <c r="Q73" s="45"/>
      <c r="R73" s="45"/>
      <c r="S73" s="45"/>
      <c r="T73" s="46"/>
      <c r="U73" s="46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7"/>
      <c r="AH73" s="35">
        <f t="shared" si="1"/>
        <v>0</v>
      </c>
      <c r="AI73" s="35">
        <f>IF(NOT(ISBLANK(C73)),IF(OR(A13="Cat. B Capsis Hotel Thessaloniki",A13="Cat. A Holiday Inn Thessaloniki",A13=""),0,120),)</f>
        <v>0</v>
      </c>
      <c r="AJ73" s="35">
        <f t="shared" si="5"/>
        <v>0</v>
      </c>
      <c r="AK73" s="35">
        <f t="shared" si="2"/>
        <v>0</v>
      </c>
      <c r="AL73" s="35">
        <f t="shared" si="6"/>
        <v>0</v>
      </c>
      <c r="AM73" s="35">
        <f t="shared" si="3"/>
        <v>0</v>
      </c>
      <c r="AN73" s="35" cm="1">
        <f t="array" ref="AN73">SUM(V73:AF73*$G$9)</f>
        <v>0</v>
      </c>
      <c r="AO73" s="35">
        <f t="shared" si="4"/>
        <v>0</v>
      </c>
      <c r="AP73" s="36">
        <f t="shared" si="10"/>
        <v>0</v>
      </c>
      <c r="AR73" s="23" t="s">
        <v>44</v>
      </c>
    </row>
    <row r="74" spans="3:44" ht="15" x14ac:dyDescent="0.2">
      <c r="C74" s="38"/>
      <c r="D74" s="42"/>
      <c r="E74" s="37"/>
      <c r="F74" s="43"/>
      <c r="G74" s="43"/>
      <c r="H74" s="96">
        <f t="shared" si="0"/>
        <v>0</v>
      </c>
      <c r="I74" s="44"/>
      <c r="J74" s="44"/>
      <c r="K74" s="44"/>
      <c r="L74" s="45"/>
      <c r="M74" s="45"/>
      <c r="N74" s="45"/>
      <c r="O74" s="45"/>
      <c r="P74" s="45"/>
      <c r="Q74" s="45"/>
      <c r="R74" s="45"/>
      <c r="S74" s="45"/>
      <c r="T74" s="46"/>
      <c r="U74" s="46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7"/>
      <c r="AH74" s="35">
        <f t="shared" si="1"/>
        <v>0</v>
      </c>
      <c r="AI74" s="35">
        <f>IF(NOT(ISBLANK(C74)),IF(OR(A13="Cat. B Capsis Hotel Thessaloniki",A13="Cat. A Holiday Inn Thessaloniki",A13=""),0,120),)</f>
        <v>0</v>
      </c>
      <c r="AJ74" s="35">
        <f t="shared" si="5"/>
        <v>0</v>
      </c>
      <c r="AK74" s="35">
        <f t="shared" si="2"/>
        <v>0</v>
      </c>
      <c r="AL74" s="35">
        <f t="shared" si="6"/>
        <v>0</v>
      </c>
      <c r="AM74" s="35">
        <f t="shared" si="3"/>
        <v>0</v>
      </c>
      <c r="AN74" s="35" cm="1">
        <f t="array" ref="AN74">SUM(V74:AF74*$G$9)</f>
        <v>0</v>
      </c>
      <c r="AO74" s="35">
        <f t="shared" si="4"/>
        <v>0</v>
      </c>
      <c r="AP74" s="36">
        <f t="shared" si="10"/>
        <v>0</v>
      </c>
      <c r="AR74" s="150">
        <v>45981</v>
      </c>
    </row>
    <row r="75" spans="3:44" ht="15" x14ac:dyDescent="0.2">
      <c r="C75" s="38"/>
      <c r="D75" s="42"/>
      <c r="E75" s="37"/>
      <c r="F75" s="43"/>
      <c r="G75" s="43"/>
      <c r="H75" s="96">
        <f t="shared" si="0"/>
        <v>0</v>
      </c>
      <c r="I75" s="44"/>
      <c r="J75" s="44"/>
      <c r="K75" s="44"/>
      <c r="L75" s="45"/>
      <c r="M75" s="45"/>
      <c r="N75" s="45"/>
      <c r="O75" s="45"/>
      <c r="P75" s="45"/>
      <c r="Q75" s="45"/>
      <c r="R75" s="45"/>
      <c r="S75" s="45"/>
      <c r="T75" s="46"/>
      <c r="U75" s="46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7"/>
      <c r="AH75" s="35">
        <f t="shared" si="1"/>
        <v>0</v>
      </c>
      <c r="AI75" s="35">
        <f>IF(NOT(ISBLANK(C75)),IF(OR(A13="Cat. B Capsis Hotel Thessaloniki",A13="Cat. A Holiday Inn Thessaloniki",A13=""),0,120),)</f>
        <v>0</v>
      </c>
      <c r="AJ75" s="35">
        <f t="shared" si="5"/>
        <v>0</v>
      </c>
      <c r="AK75" s="35">
        <f t="shared" si="2"/>
        <v>0</v>
      </c>
      <c r="AL75" s="35">
        <f t="shared" si="6"/>
        <v>0</v>
      </c>
      <c r="AM75" s="35">
        <f t="shared" si="3"/>
        <v>0</v>
      </c>
      <c r="AN75" s="35" cm="1">
        <f t="array" ref="AN75">SUM(V75:AF75*$G$9)</f>
        <v>0</v>
      </c>
      <c r="AO75" s="35">
        <f t="shared" si="4"/>
        <v>0</v>
      </c>
      <c r="AP75" s="36">
        <f t="shared" si="10"/>
        <v>0</v>
      </c>
      <c r="AR75" s="150">
        <v>45982</v>
      </c>
    </row>
    <row r="76" spans="3:44" ht="15" x14ac:dyDescent="0.2">
      <c r="C76" s="38"/>
      <c r="D76" s="42"/>
      <c r="E76" s="37"/>
      <c r="F76" s="43"/>
      <c r="G76" s="43"/>
      <c r="H76" s="96">
        <f t="shared" si="0"/>
        <v>0</v>
      </c>
      <c r="I76" s="44"/>
      <c r="J76" s="44"/>
      <c r="K76" s="44"/>
      <c r="L76" s="45"/>
      <c r="M76" s="45"/>
      <c r="N76" s="45"/>
      <c r="O76" s="45"/>
      <c r="P76" s="45"/>
      <c r="Q76" s="45"/>
      <c r="R76" s="45"/>
      <c r="S76" s="45"/>
      <c r="T76" s="46"/>
      <c r="U76" s="46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7"/>
      <c r="AH76" s="35">
        <f t="shared" si="1"/>
        <v>0</v>
      </c>
      <c r="AI76" s="35">
        <f>IF(NOT(ISBLANK(C76)),IF(OR(A13="Cat. B Capsis Hotel Thessaloniki",A13="Cat. A Holiday Inn Thessaloniki",A13=""),0,120),)</f>
        <v>0</v>
      </c>
      <c r="AJ76" s="35">
        <f t="shared" si="5"/>
        <v>0</v>
      </c>
      <c r="AK76" s="35">
        <f t="shared" si="2"/>
        <v>0</v>
      </c>
      <c r="AL76" s="35">
        <f t="shared" si="6"/>
        <v>0</v>
      </c>
      <c r="AM76" s="35">
        <f t="shared" si="3"/>
        <v>0</v>
      </c>
      <c r="AN76" s="35" cm="1">
        <f t="array" ref="AN76">SUM(V76:AF76*$G$9)</f>
        <v>0</v>
      </c>
      <c r="AO76" s="35">
        <f t="shared" si="4"/>
        <v>0</v>
      </c>
      <c r="AP76" s="36">
        <f t="shared" si="10"/>
        <v>0</v>
      </c>
      <c r="AR76" s="150">
        <v>45983</v>
      </c>
    </row>
    <row r="77" spans="3:44" ht="15" x14ac:dyDescent="0.2">
      <c r="C77" s="38"/>
      <c r="D77" s="42"/>
      <c r="E77" s="37"/>
      <c r="F77" s="43"/>
      <c r="G77" s="43"/>
      <c r="H77" s="96">
        <f t="shared" si="0"/>
        <v>0</v>
      </c>
      <c r="I77" s="44"/>
      <c r="J77" s="44"/>
      <c r="K77" s="44"/>
      <c r="L77" s="45"/>
      <c r="M77" s="45"/>
      <c r="N77" s="45"/>
      <c r="O77" s="45"/>
      <c r="P77" s="45"/>
      <c r="Q77" s="45"/>
      <c r="R77" s="45"/>
      <c r="S77" s="45"/>
      <c r="T77" s="46"/>
      <c r="U77" s="46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7"/>
      <c r="AH77" s="35">
        <f t="shared" si="1"/>
        <v>0</v>
      </c>
      <c r="AI77" s="35">
        <f>IF(NOT(ISBLANK(C77)),IF(OR(A13="Cat. B Capsis Hotel Thessaloniki",A13="Cat. A Holiday Inn Thessaloniki",A13=""),0,120),)</f>
        <v>0</v>
      </c>
      <c r="AJ77" s="35">
        <f t="shared" si="5"/>
        <v>0</v>
      </c>
      <c r="AK77" s="35">
        <f t="shared" si="2"/>
        <v>0</v>
      </c>
      <c r="AL77" s="35">
        <f t="shared" si="6"/>
        <v>0</v>
      </c>
      <c r="AM77" s="35">
        <f t="shared" si="3"/>
        <v>0</v>
      </c>
      <c r="AN77" s="35" cm="1">
        <f t="array" ref="AN77">SUM(V77:AF77*$G$9)</f>
        <v>0</v>
      </c>
      <c r="AO77" s="35">
        <f t="shared" ref="AO77:AO103" si="12">IF(TRIM(AG77)="YES", 60, 0)</f>
        <v>0</v>
      </c>
      <c r="AP77" s="36">
        <f t="shared" si="10"/>
        <v>0</v>
      </c>
      <c r="AR77" s="150">
        <v>45984</v>
      </c>
    </row>
    <row r="78" spans="3:44" ht="15" x14ac:dyDescent="0.2">
      <c r="C78" s="38"/>
      <c r="D78" s="42"/>
      <c r="E78" s="37"/>
      <c r="F78" s="43"/>
      <c r="G78" s="43"/>
      <c r="H78" s="96">
        <f t="shared" si="0"/>
        <v>0</v>
      </c>
      <c r="I78" s="44"/>
      <c r="J78" s="44"/>
      <c r="K78" s="44"/>
      <c r="L78" s="45"/>
      <c r="M78" s="45"/>
      <c r="N78" s="45"/>
      <c r="O78" s="45"/>
      <c r="P78" s="45"/>
      <c r="Q78" s="45"/>
      <c r="R78" s="45"/>
      <c r="S78" s="45"/>
      <c r="T78" s="46"/>
      <c r="U78" s="46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7"/>
      <c r="AH78" s="35">
        <f t="shared" ref="AH78:AH111" si="13">IF(D78="ATHLETE", $D$9, 0)</f>
        <v>0</v>
      </c>
      <c r="AI78" s="35">
        <f>IF(NOT(ISBLANK(C78)),IF(OR(A13="Cat. B Capsis Hotel Thessaloniki",A13="Cat. A Holiday Inn Thessaloniki",A13=""),0,120),)</f>
        <v>0</v>
      </c>
      <c r="AJ78" s="35">
        <f t="shared" ref="AJ78:AJ111" si="14">IF(E78="Single",$A$9,IF(E78="Double",$B$9,IF(E78="Triple",$C$9,0)))</f>
        <v>0</v>
      </c>
      <c r="AK78" s="35">
        <f t="shared" ref="AK78:AK111" si="15">AJ78*H78</f>
        <v>0</v>
      </c>
      <c r="AL78" s="35">
        <f t="shared" si="6"/>
        <v>0</v>
      </c>
      <c r="AM78" s="35">
        <f t="shared" ref="AM78:AM111" si="16">(T78+U78)*$H$9</f>
        <v>0</v>
      </c>
      <c r="AN78" s="35" cm="1">
        <f t="array" ref="AN78">SUM(V78:AF78*$G$9)</f>
        <v>0</v>
      </c>
      <c r="AO78" s="35">
        <f t="shared" si="12"/>
        <v>0</v>
      </c>
      <c r="AP78" s="36">
        <f t="shared" si="10"/>
        <v>0</v>
      </c>
      <c r="AR78" s="150">
        <v>45985</v>
      </c>
    </row>
    <row r="79" spans="3:44" ht="15" x14ac:dyDescent="0.2">
      <c r="C79" s="38"/>
      <c r="D79" s="42"/>
      <c r="E79" s="37"/>
      <c r="F79" s="43"/>
      <c r="G79" s="43"/>
      <c r="H79" s="96">
        <f t="shared" ref="H79:H111" si="17">G79-F79</f>
        <v>0</v>
      </c>
      <c r="I79" s="44"/>
      <c r="J79" s="44"/>
      <c r="K79" s="44"/>
      <c r="L79" s="45"/>
      <c r="M79" s="45"/>
      <c r="N79" s="45"/>
      <c r="O79" s="45"/>
      <c r="P79" s="45"/>
      <c r="Q79" s="45"/>
      <c r="R79" s="45"/>
      <c r="S79" s="45"/>
      <c r="T79" s="46"/>
      <c r="U79" s="46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7"/>
      <c r="AH79" s="35">
        <f t="shared" si="13"/>
        <v>0</v>
      </c>
      <c r="AI79" s="35">
        <f>IF(NOT(ISBLANK(C79)),IF(OR(A13="Cat. B Capsis Hotel Thessaloniki",A13="Cat. A Holiday Inn Thessaloniki",A13=""),0,120),)</f>
        <v>0</v>
      </c>
      <c r="AJ79" s="35">
        <f t="shared" si="14"/>
        <v>0</v>
      </c>
      <c r="AK79" s="35">
        <f t="shared" si="15"/>
        <v>0</v>
      </c>
      <c r="AL79" s="35">
        <f t="shared" ref="AL79:AL111" si="18">SUM(I79:S79)*$F$9</f>
        <v>0</v>
      </c>
      <c r="AM79" s="35">
        <f t="shared" si="16"/>
        <v>0</v>
      </c>
      <c r="AN79" s="35" cm="1">
        <f t="array" ref="AN79">SUM(V79:AF79*$G$9)</f>
        <v>0</v>
      </c>
      <c r="AO79" s="35">
        <f t="shared" si="12"/>
        <v>0</v>
      </c>
      <c r="AP79" s="36">
        <f t="shared" ref="AP79:AP111" si="19">AH79+AI79+AK79+AL79+AM79+AN79+AO79</f>
        <v>0</v>
      </c>
      <c r="AR79" s="150">
        <v>45986</v>
      </c>
    </row>
    <row r="80" spans="3:44" ht="15" x14ac:dyDescent="0.2">
      <c r="C80" s="38"/>
      <c r="D80" s="42"/>
      <c r="E80" s="37"/>
      <c r="F80" s="43"/>
      <c r="G80" s="43"/>
      <c r="H80" s="96">
        <f t="shared" si="17"/>
        <v>0</v>
      </c>
      <c r="I80" s="44"/>
      <c r="J80" s="44"/>
      <c r="K80" s="44"/>
      <c r="L80" s="45"/>
      <c r="M80" s="45"/>
      <c r="N80" s="45"/>
      <c r="O80" s="45"/>
      <c r="P80" s="45"/>
      <c r="Q80" s="45"/>
      <c r="R80" s="45"/>
      <c r="S80" s="45"/>
      <c r="T80" s="46"/>
      <c r="U80" s="46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7"/>
      <c r="AH80" s="35">
        <f t="shared" si="13"/>
        <v>0</v>
      </c>
      <c r="AI80" s="35">
        <f>IF(NOT(ISBLANK(C80)),IF(OR(A13="Cat. B Capsis Hotel Thessaloniki",A13="Cat. A Holiday Inn Thessaloniki",A13=""),0,120),)</f>
        <v>0</v>
      </c>
      <c r="AJ80" s="35">
        <f t="shared" si="14"/>
        <v>0</v>
      </c>
      <c r="AK80" s="35">
        <f t="shared" si="15"/>
        <v>0</v>
      </c>
      <c r="AL80" s="35">
        <f t="shared" si="18"/>
        <v>0</v>
      </c>
      <c r="AM80" s="35">
        <f t="shared" si="16"/>
        <v>0</v>
      </c>
      <c r="AN80" s="35" cm="1">
        <f t="array" ref="AN80">SUM(V80:AF80*$G$9)</f>
        <v>0</v>
      </c>
      <c r="AO80" s="35">
        <f t="shared" si="12"/>
        <v>0</v>
      </c>
      <c r="AP80" s="36">
        <f t="shared" si="19"/>
        <v>0</v>
      </c>
      <c r="AR80" s="150">
        <v>45987</v>
      </c>
    </row>
    <row r="81" spans="3:44" ht="15" x14ac:dyDescent="0.2">
      <c r="C81" s="38"/>
      <c r="D81" s="42"/>
      <c r="E81" s="37"/>
      <c r="F81" s="43"/>
      <c r="G81" s="43"/>
      <c r="H81" s="96">
        <f t="shared" si="17"/>
        <v>0</v>
      </c>
      <c r="I81" s="44"/>
      <c r="J81" s="44"/>
      <c r="K81" s="44"/>
      <c r="L81" s="45"/>
      <c r="M81" s="45"/>
      <c r="N81" s="45"/>
      <c r="O81" s="45"/>
      <c r="P81" s="45"/>
      <c r="Q81" s="45"/>
      <c r="R81" s="45"/>
      <c r="S81" s="45"/>
      <c r="T81" s="46"/>
      <c r="U81" s="46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7"/>
      <c r="AH81" s="35">
        <f t="shared" si="13"/>
        <v>0</v>
      </c>
      <c r="AI81" s="35">
        <f>IF(NOT(ISBLANK(C81)),IF(OR(A13="Cat. B Capsis Hotel Thessaloniki",A13="Cat. A Holiday Inn Thessaloniki",A13=""),0,120),)</f>
        <v>0</v>
      </c>
      <c r="AJ81" s="35">
        <f t="shared" si="14"/>
        <v>0</v>
      </c>
      <c r="AK81" s="35">
        <f t="shared" si="15"/>
        <v>0</v>
      </c>
      <c r="AL81" s="35">
        <f t="shared" si="18"/>
        <v>0</v>
      </c>
      <c r="AM81" s="35">
        <f t="shared" si="16"/>
        <v>0</v>
      </c>
      <c r="AN81" s="35" cm="1">
        <f t="array" ref="AN81">SUM(V81:AF81*$G$9)</f>
        <v>0</v>
      </c>
      <c r="AO81" s="35">
        <f t="shared" si="12"/>
        <v>0</v>
      </c>
      <c r="AP81" s="36">
        <f t="shared" si="19"/>
        <v>0</v>
      </c>
      <c r="AR81" s="150">
        <v>45988</v>
      </c>
    </row>
    <row r="82" spans="3:44" ht="15" x14ac:dyDescent="0.2">
      <c r="C82" s="38"/>
      <c r="D82" s="42"/>
      <c r="E82" s="37"/>
      <c r="F82" s="43"/>
      <c r="G82" s="43"/>
      <c r="H82" s="96">
        <f t="shared" si="17"/>
        <v>0</v>
      </c>
      <c r="I82" s="44"/>
      <c r="J82" s="44"/>
      <c r="K82" s="44"/>
      <c r="L82" s="45"/>
      <c r="M82" s="45"/>
      <c r="N82" s="45"/>
      <c r="O82" s="45"/>
      <c r="P82" s="45"/>
      <c r="Q82" s="45"/>
      <c r="R82" s="45"/>
      <c r="S82" s="45"/>
      <c r="T82" s="46"/>
      <c r="U82" s="46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7"/>
      <c r="AH82" s="35">
        <f t="shared" si="13"/>
        <v>0</v>
      </c>
      <c r="AI82" s="35">
        <f>IF(NOT(ISBLANK(C82)),IF(OR(A13="Cat. B Capsis Hotel Thessaloniki",A13="Cat. A Holiday Inn Thessaloniki",A13=""),0,120),)</f>
        <v>0</v>
      </c>
      <c r="AJ82" s="35">
        <f t="shared" si="14"/>
        <v>0</v>
      </c>
      <c r="AK82" s="35">
        <f t="shared" si="15"/>
        <v>0</v>
      </c>
      <c r="AL82" s="35">
        <f t="shared" si="18"/>
        <v>0</v>
      </c>
      <c r="AM82" s="35">
        <f t="shared" si="16"/>
        <v>0</v>
      </c>
      <c r="AN82" s="35" cm="1">
        <f t="array" ref="AN82">SUM(V82:AF82*$G$9)</f>
        <v>0</v>
      </c>
      <c r="AO82" s="35">
        <f t="shared" si="12"/>
        <v>0</v>
      </c>
      <c r="AP82" s="36">
        <f t="shared" si="19"/>
        <v>0</v>
      </c>
    </row>
    <row r="83" spans="3:44" ht="15" x14ac:dyDescent="0.2">
      <c r="C83" s="38"/>
      <c r="D83" s="42"/>
      <c r="E83" s="37"/>
      <c r="F83" s="43"/>
      <c r="G83" s="43"/>
      <c r="H83" s="96">
        <f t="shared" si="17"/>
        <v>0</v>
      </c>
      <c r="I83" s="44"/>
      <c r="J83" s="44"/>
      <c r="K83" s="44"/>
      <c r="L83" s="45"/>
      <c r="M83" s="45"/>
      <c r="N83" s="45"/>
      <c r="O83" s="45"/>
      <c r="P83" s="45"/>
      <c r="Q83" s="45"/>
      <c r="R83" s="45"/>
      <c r="S83" s="45"/>
      <c r="T83" s="46"/>
      <c r="U83" s="46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7"/>
      <c r="AH83" s="35">
        <f t="shared" si="13"/>
        <v>0</v>
      </c>
      <c r="AI83" s="35">
        <f>IF(NOT(ISBLANK(C83)),IF(OR(A13="Cat. B Capsis Hotel Thessaloniki",A13="Cat. A Holiday Inn Thessaloniki",A13=""),0,120),)</f>
        <v>0</v>
      </c>
      <c r="AJ83" s="35">
        <f t="shared" si="14"/>
        <v>0</v>
      </c>
      <c r="AK83" s="35">
        <f t="shared" si="15"/>
        <v>0</v>
      </c>
      <c r="AL83" s="35">
        <f t="shared" si="18"/>
        <v>0</v>
      </c>
      <c r="AM83" s="35">
        <f t="shared" si="16"/>
        <v>0</v>
      </c>
      <c r="AN83" s="35" cm="1">
        <f t="array" ref="AN83">SUM(V83:AF83*$G$9)</f>
        <v>0</v>
      </c>
      <c r="AO83" s="35">
        <f t="shared" si="12"/>
        <v>0</v>
      </c>
      <c r="AP83" s="36">
        <f t="shared" si="19"/>
        <v>0</v>
      </c>
      <c r="AR83" s="124" t="s">
        <v>52</v>
      </c>
    </row>
    <row r="84" spans="3:44" ht="15" x14ac:dyDescent="0.2">
      <c r="C84" s="38"/>
      <c r="D84" s="42"/>
      <c r="E84" s="37"/>
      <c r="F84" s="43"/>
      <c r="G84" s="43"/>
      <c r="H84" s="96">
        <f t="shared" si="17"/>
        <v>0</v>
      </c>
      <c r="I84" s="44"/>
      <c r="J84" s="44"/>
      <c r="K84" s="44"/>
      <c r="L84" s="45"/>
      <c r="M84" s="45"/>
      <c r="N84" s="45"/>
      <c r="O84" s="45"/>
      <c r="P84" s="45"/>
      <c r="Q84" s="45"/>
      <c r="R84" s="45"/>
      <c r="S84" s="45"/>
      <c r="T84" s="46"/>
      <c r="U84" s="46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7"/>
      <c r="AH84" s="35">
        <f t="shared" si="13"/>
        <v>0</v>
      </c>
      <c r="AI84" s="35">
        <f>IF(NOT(ISBLANK(C84)),IF(OR(A13="Cat. B Capsis Hotel Thessaloniki",A13="Cat. A Holiday Inn Thessaloniki",A13=""),0,120),)</f>
        <v>0</v>
      </c>
      <c r="AJ84" s="35">
        <f t="shared" si="14"/>
        <v>0</v>
      </c>
      <c r="AK84" s="35">
        <f t="shared" si="15"/>
        <v>0</v>
      </c>
      <c r="AL84" s="35">
        <f t="shared" si="18"/>
        <v>0</v>
      </c>
      <c r="AM84" s="35">
        <f t="shared" si="16"/>
        <v>0</v>
      </c>
      <c r="AN84" s="35" cm="1">
        <f t="array" ref="AN84">SUM(V84:AF84*$G$9)</f>
        <v>0</v>
      </c>
      <c r="AO84" s="35">
        <f t="shared" si="12"/>
        <v>0</v>
      </c>
      <c r="AP84" s="36">
        <f t="shared" si="19"/>
        <v>0</v>
      </c>
    </row>
    <row r="85" spans="3:44" ht="15" x14ac:dyDescent="0.2">
      <c r="C85" s="38"/>
      <c r="D85" s="42"/>
      <c r="E85" s="37"/>
      <c r="F85" s="43"/>
      <c r="G85" s="43"/>
      <c r="H85" s="96">
        <f t="shared" si="17"/>
        <v>0</v>
      </c>
      <c r="I85" s="44"/>
      <c r="J85" s="44"/>
      <c r="K85" s="44"/>
      <c r="L85" s="45"/>
      <c r="M85" s="45"/>
      <c r="N85" s="45"/>
      <c r="O85" s="45"/>
      <c r="P85" s="45"/>
      <c r="Q85" s="45"/>
      <c r="R85" s="45"/>
      <c r="S85" s="45"/>
      <c r="T85" s="46"/>
      <c r="U85" s="46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7"/>
      <c r="AH85" s="35">
        <f t="shared" si="13"/>
        <v>0</v>
      </c>
      <c r="AI85" s="35">
        <f>IF(NOT(ISBLANK(C85)),IF(OR(A13="Cat. B Capsis Hotel Thessaloniki",A13="Cat. A Holiday Inn Thessaloniki",A13=""),0,120),)</f>
        <v>0</v>
      </c>
      <c r="AJ85" s="35">
        <f t="shared" si="14"/>
        <v>0</v>
      </c>
      <c r="AK85" s="35">
        <f t="shared" si="15"/>
        <v>0</v>
      </c>
      <c r="AL85" s="35">
        <f t="shared" si="18"/>
        <v>0</v>
      </c>
      <c r="AM85" s="35">
        <f t="shared" si="16"/>
        <v>0</v>
      </c>
      <c r="AN85" s="35" cm="1">
        <f t="array" ref="AN85">SUM(V85:AF85*$G$9)</f>
        <v>0</v>
      </c>
      <c r="AO85" s="35">
        <f t="shared" si="12"/>
        <v>0</v>
      </c>
      <c r="AP85" s="36">
        <f t="shared" si="19"/>
        <v>0</v>
      </c>
      <c r="AR85" s="23" t="s">
        <v>53</v>
      </c>
    </row>
    <row r="86" spans="3:44" ht="15" x14ac:dyDescent="0.2">
      <c r="C86" s="38"/>
      <c r="D86" s="42"/>
      <c r="E86" s="37"/>
      <c r="F86" s="43"/>
      <c r="G86" s="43"/>
      <c r="H86" s="96">
        <f t="shared" si="17"/>
        <v>0</v>
      </c>
      <c r="I86" s="44"/>
      <c r="J86" s="44"/>
      <c r="K86" s="44"/>
      <c r="L86" s="45"/>
      <c r="M86" s="45"/>
      <c r="N86" s="45"/>
      <c r="O86" s="45"/>
      <c r="P86" s="45"/>
      <c r="Q86" s="45"/>
      <c r="R86" s="45"/>
      <c r="S86" s="45"/>
      <c r="T86" s="46"/>
      <c r="U86" s="46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7"/>
      <c r="AH86" s="35">
        <f t="shared" si="13"/>
        <v>0</v>
      </c>
      <c r="AI86" s="35">
        <f>IF(NOT(ISBLANK(C86)),IF(OR(A13="Cat. B Capsis Hotel Thessaloniki",A13="Cat. A Holiday Inn Thessaloniki",A13=""),0,120),)</f>
        <v>0</v>
      </c>
      <c r="AJ86" s="35">
        <f t="shared" si="14"/>
        <v>0</v>
      </c>
      <c r="AK86" s="35">
        <f t="shared" si="15"/>
        <v>0</v>
      </c>
      <c r="AL86" s="35">
        <f t="shared" si="18"/>
        <v>0</v>
      </c>
      <c r="AM86" s="35">
        <f t="shared" si="16"/>
        <v>0</v>
      </c>
      <c r="AN86" s="35" cm="1">
        <f t="array" ref="AN86">SUM(V86:AF86*$G$9)</f>
        <v>0</v>
      </c>
      <c r="AO86" s="35">
        <f t="shared" si="12"/>
        <v>0</v>
      </c>
      <c r="AP86" s="36">
        <f t="shared" si="19"/>
        <v>0</v>
      </c>
      <c r="AR86" s="23" t="s">
        <v>54</v>
      </c>
    </row>
    <row r="87" spans="3:44" ht="15" x14ac:dyDescent="0.2">
      <c r="C87" s="38"/>
      <c r="D87" s="42"/>
      <c r="E87" s="37"/>
      <c r="F87" s="43"/>
      <c r="G87" s="43"/>
      <c r="H87" s="96">
        <f t="shared" si="17"/>
        <v>0</v>
      </c>
      <c r="I87" s="44"/>
      <c r="J87" s="44"/>
      <c r="K87" s="44"/>
      <c r="L87" s="45"/>
      <c r="M87" s="45"/>
      <c r="N87" s="45"/>
      <c r="O87" s="45"/>
      <c r="P87" s="45"/>
      <c r="Q87" s="45"/>
      <c r="R87" s="45"/>
      <c r="S87" s="45"/>
      <c r="T87" s="46"/>
      <c r="U87" s="46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7"/>
      <c r="AH87" s="35">
        <f t="shared" si="13"/>
        <v>0</v>
      </c>
      <c r="AI87" s="35">
        <f>IF(NOT(ISBLANK(C87)),IF(OR(A13="Cat. B Capsis Hotel Thessaloniki",A13="Cat. A Holiday Inn Thessaloniki",A13=""),0,120),)</f>
        <v>0</v>
      </c>
      <c r="AJ87" s="35">
        <f t="shared" si="14"/>
        <v>0</v>
      </c>
      <c r="AK87" s="35">
        <f t="shared" si="15"/>
        <v>0</v>
      </c>
      <c r="AL87" s="35">
        <f t="shared" si="18"/>
        <v>0</v>
      </c>
      <c r="AM87" s="35">
        <f t="shared" si="16"/>
        <v>0</v>
      </c>
      <c r="AN87" s="35" cm="1">
        <f t="array" ref="AN87">SUM(V87:AF87*$G$9)</f>
        <v>0</v>
      </c>
      <c r="AO87" s="35">
        <f t="shared" si="12"/>
        <v>0</v>
      </c>
      <c r="AP87" s="36">
        <f t="shared" si="19"/>
        <v>0</v>
      </c>
      <c r="AR87" s="23" t="s">
        <v>55</v>
      </c>
    </row>
    <row r="88" spans="3:44" ht="15" x14ac:dyDescent="0.2">
      <c r="C88" s="38"/>
      <c r="D88" s="42"/>
      <c r="E88" s="37"/>
      <c r="F88" s="43"/>
      <c r="G88" s="43"/>
      <c r="H88" s="96">
        <f t="shared" si="17"/>
        <v>0</v>
      </c>
      <c r="I88" s="44"/>
      <c r="J88" s="44"/>
      <c r="K88" s="44"/>
      <c r="L88" s="45"/>
      <c r="M88" s="45"/>
      <c r="N88" s="45"/>
      <c r="O88" s="45"/>
      <c r="P88" s="45"/>
      <c r="Q88" s="45"/>
      <c r="R88" s="45"/>
      <c r="S88" s="45"/>
      <c r="T88" s="46"/>
      <c r="U88" s="46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7"/>
      <c r="AH88" s="35">
        <f t="shared" si="13"/>
        <v>0</v>
      </c>
      <c r="AI88" s="35">
        <f>IF(NOT(ISBLANK(C88)),IF(OR(A13="Cat. B Capsis Hotel Thessaloniki",A13="Cat. A Holiday Inn Thessaloniki",A13=""),0,120),)</f>
        <v>0</v>
      </c>
      <c r="AJ88" s="35">
        <f t="shared" si="14"/>
        <v>0</v>
      </c>
      <c r="AK88" s="35">
        <f t="shared" si="15"/>
        <v>0</v>
      </c>
      <c r="AL88" s="35">
        <f t="shared" si="18"/>
        <v>0</v>
      </c>
      <c r="AM88" s="35">
        <f t="shared" si="16"/>
        <v>0</v>
      </c>
      <c r="AN88" s="35" cm="1">
        <f t="array" ref="AN88">SUM(V88:AF88*$G$9)</f>
        <v>0</v>
      </c>
      <c r="AO88" s="35">
        <f t="shared" si="12"/>
        <v>0</v>
      </c>
      <c r="AP88" s="36">
        <f t="shared" si="19"/>
        <v>0</v>
      </c>
      <c r="AR88" s="23" t="s">
        <v>56</v>
      </c>
    </row>
    <row r="89" spans="3:44" ht="15" x14ac:dyDescent="0.2">
      <c r="C89" s="38"/>
      <c r="D89" s="42"/>
      <c r="E89" s="37"/>
      <c r="F89" s="43"/>
      <c r="G89" s="43"/>
      <c r="H89" s="96">
        <f t="shared" si="17"/>
        <v>0</v>
      </c>
      <c r="I89" s="44"/>
      <c r="J89" s="44"/>
      <c r="K89" s="44"/>
      <c r="L89" s="45"/>
      <c r="M89" s="45"/>
      <c r="N89" s="45"/>
      <c r="O89" s="45"/>
      <c r="P89" s="45"/>
      <c r="Q89" s="45"/>
      <c r="R89" s="45"/>
      <c r="S89" s="45"/>
      <c r="T89" s="46"/>
      <c r="U89" s="46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7"/>
      <c r="AH89" s="35">
        <f t="shared" si="13"/>
        <v>0</v>
      </c>
      <c r="AI89" s="35">
        <f>IF(NOT(ISBLANK(C89)),IF(OR(A13="Cat. B Capsis Hotel Thessaloniki",A13="Cat. A Holiday Inn Thessaloniki",A13=""),0,120),)</f>
        <v>0</v>
      </c>
      <c r="AJ89" s="35">
        <f t="shared" si="14"/>
        <v>0</v>
      </c>
      <c r="AK89" s="35">
        <f t="shared" si="15"/>
        <v>0</v>
      </c>
      <c r="AL89" s="35">
        <f t="shared" si="18"/>
        <v>0</v>
      </c>
      <c r="AM89" s="35">
        <f t="shared" si="16"/>
        <v>0</v>
      </c>
      <c r="AN89" s="35" cm="1">
        <f t="array" ref="AN89">SUM(V89:AF89*$G$9)</f>
        <v>0</v>
      </c>
      <c r="AO89" s="35">
        <f t="shared" si="12"/>
        <v>0</v>
      </c>
      <c r="AP89" s="36">
        <f t="shared" si="19"/>
        <v>0</v>
      </c>
      <c r="AR89" s="23" t="s">
        <v>57</v>
      </c>
    </row>
    <row r="90" spans="3:44" ht="15" x14ac:dyDescent="0.2">
      <c r="C90" s="38"/>
      <c r="D90" s="42"/>
      <c r="E90" s="37"/>
      <c r="F90" s="43"/>
      <c r="G90" s="43"/>
      <c r="H90" s="96">
        <f t="shared" si="17"/>
        <v>0</v>
      </c>
      <c r="I90" s="44"/>
      <c r="J90" s="44"/>
      <c r="K90" s="44"/>
      <c r="L90" s="45"/>
      <c r="M90" s="45"/>
      <c r="N90" s="45"/>
      <c r="O90" s="45"/>
      <c r="P90" s="45"/>
      <c r="Q90" s="45"/>
      <c r="R90" s="45"/>
      <c r="S90" s="45"/>
      <c r="T90" s="46"/>
      <c r="U90" s="46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7"/>
      <c r="AH90" s="35">
        <f t="shared" si="13"/>
        <v>0</v>
      </c>
      <c r="AI90" s="35">
        <f>IF(NOT(ISBLANK(C90)),IF(OR(A13="Cat. B Capsis Hotel Thessaloniki",A13="Cat. A Holiday Inn Thessaloniki",A13=""),0,120),)</f>
        <v>0</v>
      </c>
      <c r="AJ90" s="35">
        <f t="shared" si="14"/>
        <v>0</v>
      </c>
      <c r="AK90" s="35">
        <f t="shared" si="15"/>
        <v>0</v>
      </c>
      <c r="AL90" s="35">
        <f t="shared" si="18"/>
        <v>0</v>
      </c>
      <c r="AM90" s="35">
        <f t="shared" si="16"/>
        <v>0</v>
      </c>
      <c r="AN90" s="35" cm="1">
        <f t="array" ref="AN90">SUM(V90:AF90*$G$9)</f>
        <v>0</v>
      </c>
      <c r="AO90" s="35">
        <f t="shared" si="12"/>
        <v>0</v>
      </c>
      <c r="AP90" s="36">
        <f t="shared" si="19"/>
        <v>0</v>
      </c>
    </row>
    <row r="91" spans="3:44" ht="15" x14ac:dyDescent="0.2">
      <c r="C91" s="38"/>
      <c r="D91" s="42"/>
      <c r="E91" s="37"/>
      <c r="F91" s="43"/>
      <c r="G91" s="43"/>
      <c r="H91" s="96">
        <f t="shared" si="17"/>
        <v>0</v>
      </c>
      <c r="I91" s="44"/>
      <c r="J91" s="44"/>
      <c r="K91" s="44"/>
      <c r="L91" s="45"/>
      <c r="M91" s="45"/>
      <c r="N91" s="45"/>
      <c r="O91" s="45"/>
      <c r="P91" s="45"/>
      <c r="Q91" s="45"/>
      <c r="R91" s="45"/>
      <c r="S91" s="45"/>
      <c r="T91" s="46"/>
      <c r="U91" s="46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7"/>
      <c r="AH91" s="35">
        <f t="shared" si="13"/>
        <v>0</v>
      </c>
      <c r="AI91" s="35">
        <f>IF(NOT(ISBLANK(C91)),IF(OR(A13="Cat. B Capsis Hotel Thessaloniki",A13="Cat. A Holiday Inn Thessaloniki",A13=""),0,120),)</f>
        <v>0</v>
      </c>
      <c r="AJ91" s="35">
        <f t="shared" si="14"/>
        <v>0</v>
      </c>
      <c r="AK91" s="35">
        <f t="shared" si="15"/>
        <v>0</v>
      </c>
      <c r="AL91" s="35">
        <f t="shared" si="18"/>
        <v>0</v>
      </c>
      <c r="AM91" s="35">
        <f t="shared" si="16"/>
        <v>0</v>
      </c>
      <c r="AN91" s="35" cm="1">
        <f t="array" ref="AN91">SUM(V91:AF91*$G$9)</f>
        <v>0</v>
      </c>
      <c r="AO91" s="35">
        <f t="shared" si="12"/>
        <v>0</v>
      </c>
      <c r="AP91" s="36">
        <f t="shared" si="19"/>
        <v>0</v>
      </c>
    </row>
    <row r="92" spans="3:44" ht="15" x14ac:dyDescent="0.2">
      <c r="C92" s="38"/>
      <c r="D92" s="42"/>
      <c r="E92" s="37"/>
      <c r="F92" s="43"/>
      <c r="G92" s="43"/>
      <c r="H92" s="96">
        <f t="shared" si="17"/>
        <v>0</v>
      </c>
      <c r="I92" s="44"/>
      <c r="J92" s="44"/>
      <c r="K92" s="44"/>
      <c r="L92" s="45"/>
      <c r="M92" s="45"/>
      <c r="N92" s="45"/>
      <c r="O92" s="45"/>
      <c r="P92" s="45"/>
      <c r="Q92" s="45"/>
      <c r="R92" s="45"/>
      <c r="S92" s="45"/>
      <c r="T92" s="46"/>
      <c r="U92" s="46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7"/>
      <c r="AH92" s="35">
        <f t="shared" si="13"/>
        <v>0</v>
      </c>
      <c r="AI92" s="35">
        <f>IF(NOT(ISBLANK(C92)),IF(OR(A13="Cat. B Capsis Hotel Thessaloniki",A13="Cat. A Holiday Inn Thessaloniki",A13=""),0,120),)</f>
        <v>0</v>
      </c>
      <c r="AJ92" s="35">
        <f t="shared" si="14"/>
        <v>0</v>
      </c>
      <c r="AK92" s="35">
        <f t="shared" si="15"/>
        <v>0</v>
      </c>
      <c r="AL92" s="35">
        <f t="shared" si="18"/>
        <v>0</v>
      </c>
      <c r="AM92" s="35">
        <f t="shared" si="16"/>
        <v>0</v>
      </c>
      <c r="AN92" s="35" cm="1">
        <f t="array" ref="AN92">SUM(V92:AF92*$G$9)</f>
        <v>0</v>
      </c>
      <c r="AO92" s="35">
        <f t="shared" si="12"/>
        <v>0</v>
      </c>
      <c r="AP92" s="36">
        <f t="shared" si="19"/>
        <v>0</v>
      </c>
    </row>
    <row r="93" spans="3:44" ht="15" x14ac:dyDescent="0.2">
      <c r="C93" s="38"/>
      <c r="D93" s="42"/>
      <c r="E93" s="37"/>
      <c r="F93" s="43"/>
      <c r="G93" s="43"/>
      <c r="H93" s="96">
        <f t="shared" si="17"/>
        <v>0</v>
      </c>
      <c r="I93" s="44"/>
      <c r="J93" s="44"/>
      <c r="K93" s="44"/>
      <c r="L93" s="45"/>
      <c r="M93" s="45"/>
      <c r="N93" s="45"/>
      <c r="O93" s="45"/>
      <c r="P93" s="45"/>
      <c r="Q93" s="45"/>
      <c r="R93" s="45"/>
      <c r="S93" s="45"/>
      <c r="T93" s="46"/>
      <c r="U93" s="46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7"/>
      <c r="AH93" s="35">
        <f t="shared" si="13"/>
        <v>0</v>
      </c>
      <c r="AI93" s="35">
        <f>IF(NOT(ISBLANK(C93)),IF(OR(A13="Cat. B Capsis Hotel Thessaloniki",A13="Cat. A Holiday Inn Thessaloniki",A13=""),0,120),)</f>
        <v>0</v>
      </c>
      <c r="AJ93" s="35">
        <f t="shared" si="14"/>
        <v>0</v>
      </c>
      <c r="AK93" s="35">
        <f t="shared" si="15"/>
        <v>0</v>
      </c>
      <c r="AL93" s="35">
        <f t="shared" si="18"/>
        <v>0</v>
      </c>
      <c r="AM93" s="35">
        <f t="shared" si="16"/>
        <v>0</v>
      </c>
      <c r="AN93" s="35" cm="1">
        <f t="array" ref="AN93">SUM(V93:AF93*$G$9)</f>
        <v>0</v>
      </c>
      <c r="AO93" s="35">
        <f t="shared" si="12"/>
        <v>0</v>
      </c>
      <c r="AP93" s="36">
        <f t="shared" si="19"/>
        <v>0</v>
      </c>
      <c r="AR93" s="23" t="s">
        <v>58</v>
      </c>
    </row>
    <row r="94" spans="3:44" ht="15" x14ac:dyDescent="0.2">
      <c r="C94" s="38"/>
      <c r="D94" s="42"/>
      <c r="E94" s="37"/>
      <c r="F94" s="43"/>
      <c r="G94" s="43"/>
      <c r="H94" s="96">
        <f t="shared" si="17"/>
        <v>0</v>
      </c>
      <c r="I94" s="44"/>
      <c r="J94" s="44"/>
      <c r="K94" s="44"/>
      <c r="L94" s="45"/>
      <c r="M94" s="45"/>
      <c r="N94" s="45"/>
      <c r="O94" s="45"/>
      <c r="P94" s="45"/>
      <c r="Q94" s="45"/>
      <c r="R94" s="45"/>
      <c r="S94" s="45"/>
      <c r="T94" s="46"/>
      <c r="U94" s="46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7"/>
      <c r="AH94" s="35">
        <f t="shared" si="13"/>
        <v>0</v>
      </c>
      <c r="AI94" s="35">
        <f>IF(NOT(ISBLANK(C94)),IF(OR(A13="Cat. B Capsis Hotel Thessaloniki",A13="Cat. A Holiday Inn Thessaloniki",A13=""),0,120),)</f>
        <v>0</v>
      </c>
      <c r="AJ94" s="35">
        <f t="shared" si="14"/>
        <v>0</v>
      </c>
      <c r="AK94" s="35">
        <f t="shared" si="15"/>
        <v>0</v>
      </c>
      <c r="AL94" s="35">
        <f t="shared" si="18"/>
        <v>0</v>
      </c>
      <c r="AM94" s="35">
        <f t="shared" si="16"/>
        <v>0</v>
      </c>
      <c r="AN94" s="35" cm="1">
        <f t="array" ref="AN94">SUM(V94:AF94*$G$9)</f>
        <v>0</v>
      </c>
      <c r="AO94" s="35">
        <f t="shared" si="12"/>
        <v>0</v>
      </c>
      <c r="AP94" s="36">
        <f t="shared" si="19"/>
        <v>0</v>
      </c>
      <c r="AR94" s="23" t="s">
        <v>59</v>
      </c>
    </row>
    <row r="95" spans="3:44" ht="15" x14ac:dyDescent="0.2">
      <c r="C95" s="38"/>
      <c r="D95" s="42"/>
      <c r="E95" s="37"/>
      <c r="F95" s="43"/>
      <c r="G95" s="43"/>
      <c r="H95" s="96">
        <f t="shared" si="17"/>
        <v>0</v>
      </c>
      <c r="I95" s="44"/>
      <c r="J95" s="44"/>
      <c r="K95" s="44"/>
      <c r="L95" s="45"/>
      <c r="M95" s="45"/>
      <c r="N95" s="45"/>
      <c r="O95" s="45"/>
      <c r="P95" s="45"/>
      <c r="Q95" s="45"/>
      <c r="R95" s="45"/>
      <c r="S95" s="45"/>
      <c r="T95" s="46"/>
      <c r="U95" s="46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7"/>
      <c r="AH95" s="35">
        <f t="shared" si="13"/>
        <v>0</v>
      </c>
      <c r="AI95" s="35">
        <f>IF(NOT(ISBLANK(C95)),IF(OR(A13="Cat. B Capsis Hotel Thessaloniki",A13="Cat. A Holiday Inn Thessaloniki",A13=""),0,120),)</f>
        <v>0</v>
      </c>
      <c r="AJ95" s="35">
        <f t="shared" si="14"/>
        <v>0</v>
      </c>
      <c r="AK95" s="35">
        <f t="shared" si="15"/>
        <v>0</v>
      </c>
      <c r="AL95" s="35">
        <f t="shared" si="18"/>
        <v>0</v>
      </c>
      <c r="AM95" s="35">
        <f t="shared" si="16"/>
        <v>0</v>
      </c>
      <c r="AN95" s="35" cm="1">
        <f t="array" ref="AN95">SUM(V95:AF95*$G$9)</f>
        <v>0</v>
      </c>
      <c r="AO95" s="35">
        <f t="shared" si="12"/>
        <v>0</v>
      </c>
      <c r="AP95" s="36">
        <f t="shared" si="19"/>
        <v>0</v>
      </c>
      <c r="AR95" s="23" t="s">
        <v>60</v>
      </c>
    </row>
    <row r="96" spans="3:44" ht="15" x14ac:dyDescent="0.2">
      <c r="C96" s="38"/>
      <c r="D96" s="42"/>
      <c r="E96" s="37"/>
      <c r="F96" s="43"/>
      <c r="G96" s="43"/>
      <c r="H96" s="96">
        <f t="shared" si="17"/>
        <v>0</v>
      </c>
      <c r="I96" s="44"/>
      <c r="J96" s="44"/>
      <c r="K96" s="44"/>
      <c r="L96" s="45"/>
      <c r="M96" s="45"/>
      <c r="N96" s="45"/>
      <c r="O96" s="45"/>
      <c r="P96" s="45"/>
      <c r="Q96" s="45"/>
      <c r="R96" s="45"/>
      <c r="S96" s="45"/>
      <c r="T96" s="46"/>
      <c r="U96" s="46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7"/>
      <c r="AH96" s="35">
        <f t="shared" si="13"/>
        <v>0</v>
      </c>
      <c r="AI96" s="35">
        <f>IF(NOT(ISBLANK(C96)),IF(OR(A13="Cat. B Capsis Hotel Thessaloniki",A13="Cat. A Holiday Inn Thessaloniki",A13=""),0,120),)</f>
        <v>0</v>
      </c>
      <c r="AJ96" s="35">
        <f t="shared" si="14"/>
        <v>0</v>
      </c>
      <c r="AK96" s="35">
        <f t="shared" si="15"/>
        <v>0</v>
      </c>
      <c r="AL96" s="35">
        <f t="shared" si="18"/>
        <v>0</v>
      </c>
      <c r="AM96" s="35">
        <f t="shared" si="16"/>
        <v>0</v>
      </c>
      <c r="AN96" s="35" cm="1">
        <f t="array" ref="AN96">SUM(V96:AF96*$G$9)</f>
        <v>0</v>
      </c>
      <c r="AO96" s="35">
        <f t="shared" si="12"/>
        <v>0</v>
      </c>
      <c r="AP96" s="36">
        <f t="shared" si="19"/>
        <v>0</v>
      </c>
      <c r="AR96" s="23" t="s">
        <v>55</v>
      </c>
    </row>
    <row r="97" spans="3:44" ht="15" x14ac:dyDescent="0.2">
      <c r="C97" s="38"/>
      <c r="D97" s="42"/>
      <c r="E97" s="37"/>
      <c r="F97" s="43"/>
      <c r="G97" s="43"/>
      <c r="H97" s="96">
        <f t="shared" si="17"/>
        <v>0</v>
      </c>
      <c r="I97" s="44"/>
      <c r="J97" s="44"/>
      <c r="K97" s="44"/>
      <c r="L97" s="45"/>
      <c r="M97" s="45"/>
      <c r="N97" s="45"/>
      <c r="O97" s="45"/>
      <c r="P97" s="45"/>
      <c r="Q97" s="45"/>
      <c r="R97" s="45"/>
      <c r="S97" s="45"/>
      <c r="T97" s="46"/>
      <c r="U97" s="46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7"/>
      <c r="AH97" s="35">
        <f t="shared" si="13"/>
        <v>0</v>
      </c>
      <c r="AI97" s="35">
        <f>IF(NOT(ISBLANK(C97)),IF(OR(A13="Cat. B Capsis Hotel Thessaloniki",A13="Cat. A Holiday Inn Thessaloniki",A13=""),0,120),)</f>
        <v>0</v>
      </c>
      <c r="AJ97" s="35">
        <f t="shared" si="14"/>
        <v>0</v>
      </c>
      <c r="AK97" s="35">
        <f t="shared" si="15"/>
        <v>0</v>
      </c>
      <c r="AL97" s="35">
        <f t="shared" si="18"/>
        <v>0</v>
      </c>
      <c r="AM97" s="35">
        <f t="shared" si="16"/>
        <v>0</v>
      </c>
      <c r="AN97" s="35" cm="1">
        <f t="array" ref="AN97">SUM(V97:AF97*$G$9)</f>
        <v>0</v>
      </c>
      <c r="AO97" s="35">
        <f t="shared" si="12"/>
        <v>0</v>
      </c>
      <c r="AP97" s="36">
        <f t="shared" si="19"/>
        <v>0</v>
      </c>
      <c r="AR97" s="23" t="s">
        <v>53</v>
      </c>
    </row>
    <row r="98" spans="3:44" ht="15" x14ac:dyDescent="0.2">
      <c r="C98" s="38"/>
      <c r="D98" s="42"/>
      <c r="E98" s="37"/>
      <c r="F98" s="43"/>
      <c r="G98" s="43"/>
      <c r="H98" s="96">
        <f t="shared" si="17"/>
        <v>0</v>
      </c>
      <c r="I98" s="44"/>
      <c r="J98" s="44"/>
      <c r="K98" s="44"/>
      <c r="L98" s="45"/>
      <c r="M98" s="45"/>
      <c r="N98" s="45"/>
      <c r="O98" s="45"/>
      <c r="P98" s="45"/>
      <c r="Q98" s="45"/>
      <c r="R98" s="45"/>
      <c r="S98" s="45"/>
      <c r="T98" s="46"/>
      <c r="U98" s="46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7"/>
      <c r="AH98" s="35">
        <f t="shared" si="13"/>
        <v>0</v>
      </c>
      <c r="AI98" s="35">
        <f>IF(NOT(ISBLANK(C98)),IF(OR(A13="Cat. B Capsis Hotel Thessaloniki",A13="Cat. A Holiday Inn Thessaloniki",A13=""),0,120),)</f>
        <v>0</v>
      </c>
      <c r="AJ98" s="35">
        <f t="shared" si="14"/>
        <v>0</v>
      </c>
      <c r="AK98" s="35">
        <f t="shared" si="15"/>
        <v>0</v>
      </c>
      <c r="AL98" s="35">
        <f t="shared" si="18"/>
        <v>0</v>
      </c>
      <c r="AM98" s="35">
        <f t="shared" si="16"/>
        <v>0</v>
      </c>
      <c r="AN98" s="35" cm="1">
        <f t="array" ref="AN98">SUM(V98:AF98*$G$9)</f>
        <v>0</v>
      </c>
      <c r="AO98" s="35">
        <f t="shared" si="12"/>
        <v>0</v>
      </c>
      <c r="AP98" s="36">
        <f t="shared" si="19"/>
        <v>0</v>
      </c>
    </row>
    <row r="99" spans="3:44" ht="15" x14ac:dyDescent="0.2">
      <c r="C99" s="38"/>
      <c r="D99" s="42"/>
      <c r="E99" s="37"/>
      <c r="F99" s="43"/>
      <c r="G99" s="43"/>
      <c r="H99" s="96">
        <f t="shared" si="17"/>
        <v>0</v>
      </c>
      <c r="I99" s="44"/>
      <c r="J99" s="44"/>
      <c r="K99" s="44"/>
      <c r="L99" s="45"/>
      <c r="M99" s="45"/>
      <c r="N99" s="45"/>
      <c r="O99" s="45"/>
      <c r="P99" s="45"/>
      <c r="Q99" s="45"/>
      <c r="R99" s="45"/>
      <c r="S99" s="45"/>
      <c r="T99" s="46"/>
      <c r="U99" s="46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7"/>
      <c r="AH99" s="35">
        <f t="shared" si="13"/>
        <v>0</v>
      </c>
      <c r="AI99" s="35">
        <f>IF(NOT(ISBLANK(C99)),IF(OR(A13="Cat. B Capsis Hotel Thessaloniki",A13="Cat. A Holiday Inn Thessaloniki",A13=""),0,120),)</f>
        <v>0</v>
      </c>
      <c r="AJ99" s="35">
        <f t="shared" si="14"/>
        <v>0</v>
      </c>
      <c r="AK99" s="35">
        <f t="shared" si="15"/>
        <v>0</v>
      </c>
      <c r="AL99" s="35">
        <f t="shared" si="18"/>
        <v>0</v>
      </c>
      <c r="AM99" s="35">
        <f t="shared" si="16"/>
        <v>0</v>
      </c>
      <c r="AN99" s="35" cm="1">
        <f t="array" ref="AN99">SUM(V99:AF99*$G$9)</f>
        <v>0</v>
      </c>
      <c r="AO99" s="35">
        <f t="shared" si="12"/>
        <v>0</v>
      </c>
      <c r="AP99" s="36">
        <f t="shared" si="19"/>
        <v>0</v>
      </c>
      <c r="AR99" s="23" t="s">
        <v>61</v>
      </c>
    </row>
    <row r="100" spans="3:44" ht="15" x14ac:dyDescent="0.2">
      <c r="C100" s="38"/>
      <c r="D100" s="42"/>
      <c r="E100" s="37"/>
      <c r="F100" s="43"/>
      <c r="G100" s="43"/>
      <c r="H100" s="96">
        <f t="shared" si="17"/>
        <v>0</v>
      </c>
      <c r="I100" s="44"/>
      <c r="J100" s="44"/>
      <c r="K100" s="44"/>
      <c r="L100" s="45"/>
      <c r="M100" s="45"/>
      <c r="N100" s="45"/>
      <c r="O100" s="45"/>
      <c r="P100" s="45"/>
      <c r="Q100" s="45"/>
      <c r="R100" s="45"/>
      <c r="S100" s="45"/>
      <c r="T100" s="46"/>
      <c r="U100" s="46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7"/>
      <c r="AH100" s="35">
        <f t="shared" si="13"/>
        <v>0</v>
      </c>
      <c r="AI100" s="35">
        <f>IF(NOT(ISBLANK(C100)),IF(OR(A13="Cat. B Capsis Hotel Thessaloniki",A13="Cat. A Holiday Inn Thessaloniki",A13=""),0,120),)</f>
        <v>0</v>
      </c>
      <c r="AJ100" s="35">
        <f t="shared" si="14"/>
        <v>0</v>
      </c>
      <c r="AK100" s="35">
        <f t="shared" si="15"/>
        <v>0</v>
      </c>
      <c r="AL100" s="35">
        <f t="shared" si="18"/>
        <v>0</v>
      </c>
      <c r="AM100" s="35">
        <f t="shared" si="16"/>
        <v>0</v>
      </c>
      <c r="AN100" s="35" cm="1">
        <f t="array" ref="AN100">SUM(V100:AF100*$G$9)</f>
        <v>0</v>
      </c>
      <c r="AO100" s="35">
        <f t="shared" si="12"/>
        <v>0</v>
      </c>
      <c r="AP100" s="36">
        <f t="shared" si="19"/>
        <v>0</v>
      </c>
      <c r="AR100" s="23" t="s">
        <v>62</v>
      </c>
    </row>
    <row r="101" spans="3:44" ht="15" x14ac:dyDescent="0.2">
      <c r="C101" s="38"/>
      <c r="D101" s="42"/>
      <c r="E101" s="37"/>
      <c r="F101" s="43"/>
      <c r="G101" s="43"/>
      <c r="H101" s="96">
        <f t="shared" si="17"/>
        <v>0</v>
      </c>
      <c r="I101" s="44"/>
      <c r="J101" s="44"/>
      <c r="K101" s="44"/>
      <c r="L101" s="45"/>
      <c r="M101" s="45"/>
      <c r="N101" s="45"/>
      <c r="O101" s="45"/>
      <c r="P101" s="45"/>
      <c r="Q101" s="45"/>
      <c r="R101" s="45"/>
      <c r="S101" s="45"/>
      <c r="T101" s="46"/>
      <c r="U101" s="46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7"/>
      <c r="AH101" s="35">
        <f t="shared" si="13"/>
        <v>0</v>
      </c>
      <c r="AI101" s="35">
        <f>IF(NOT(ISBLANK(C101)),IF(OR(A13="Cat. B Capsis Hotel Thessaloniki",A13="Cat. A Holiday Inn Thessaloniki",A13=""),0,120),)</f>
        <v>0</v>
      </c>
      <c r="AJ101" s="35">
        <f t="shared" si="14"/>
        <v>0</v>
      </c>
      <c r="AK101" s="35">
        <f t="shared" si="15"/>
        <v>0</v>
      </c>
      <c r="AL101" s="35">
        <f t="shared" si="18"/>
        <v>0</v>
      </c>
      <c r="AM101" s="35">
        <f t="shared" si="16"/>
        <v>0</v>
      </c>
      <c r="AN101" s="35" cm="1">
        <f t="array" ref="AN101">SUM(V101:AF101*$G$9)</f>
        <v>0</v>
      </c>
      <c r="AO101" s="35">
        <f t="shared" si="12"/>
        <v>0</v>
      </c>
      <c r="AP101" s="36">
        <f t="shared" si="19"/>
        <v>0</v>
      </c>
      <c r="AR101" s="23" t="s">
        <v>53</v>
      </c>
    </row>
    <row r="102" spans="3:44" ht="15" x14ac:dyDescent="0.2">
      <c r="C102" s="38"/>
      <c r="D102" s="42"/>
      <c r="E102" s="37"/>
      <c r="F102" s="43"/>
      <c r="G102" s="43"/>
      <c r="H102" s="96">
        <f t="shared" si="17"/>
        <v>0</v>
      </c>
      <c r="I102" s="44"/>
      <c r="J102" s="44"/>
      <c r="K102" s="44"/>
      <c r="L102" s="45"/>
      <c r="M102" s="45"/>
      <c r="N102" s="45"/>
      <c r="O102" s="45"/>
      <c r="P102" s="45"/>
      <c r="Q102" s="45"/>
      <c r="R102" s="45"/>
      <c r="S102" s="45"/>
      <c r="T102" s="46"/>
      <c r="U102" s="46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7"/>
      <c r="AH102" s="35">
        <f t="shared" si="13"/>
        <v>0</v>
      </c>
      <c r="AI102" s="35">
        <f>IF(NOT(ISBLANK(C102)),IF(OR(A13="Cat. B Capsis Hotel Thessaloniki",A13="Cat. A Holiday Inn Thessaloniki",A13=""),0,120),)</f>
        <v>0</v>
      </c>
      <c r="AJ102" s="35">
        <f t="shared" si="14"/>
        <v>0</v>
      </c>
      <c r="AK102" s="35">
        <f t="shared" si="15"/>
        <v>0</v>
      </c>
      <c r="AL102" s="35">
        <f t="shared" si="18"/>
        <v>0</v>
      </c>
      <c r="AM102" s="35">
        <f t="shared" si="16"/>
        <v>0</v>
      </c>
      <c r="AN102" s="35" cm="1">
        <f t="array" ref="AN102">SUM(V102:AF102*$G$9)</f>
        <v>0</v>
      </c>
      <c r="AO102" s="35">
        <f t="shared" si="12"/>
        <v>0</v>
      </c>
      <c r="AP102" s="36">
        <f t="shared" si="19"/>
        <v>0</v>
      </c>
    </row>
    <row r="103" spans="3:44" ht="15" x14ac:dyDescent="0.2">
      <c r="C103" s="38"/>
      <c r="D103" s="42"/>
      <c r="E103" s="37"/>
      <c r="F103" s="43"/>
      <c r="G103" s="43"/>
      <c r="H103" s="96">
        <f t="shared" si="17"/>
        <v>0</v>
      </c>
      <c r="I103" s="44"/>
      <c r="J103" s="44"/>
      <c r="K103" s="44"/>
      <c r="L103" s="45"/>
      <c r="M103" s="45"/>
      <c r="N103" s="45"/>
      <c r="O103" s="45"/>
      <c r="P103" s="45"/>
      <c r="Q103" s="45"/>
      <c r="R103" s="45"/>
      <c r="S103" s="45"/>
      <c r="T103" s="46"/>
      <c r="U103" s="46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7"/>
      <c r="AH103" s="35">
        <f t="shared" si="13"/>
        <v>0</v>
      </c>
      <c r="AI103" s="35">
        <f>IF(NOT(ISBLANK(C103)),IF(OR(A13="Cat. B Capsis Hotel Thessaloniki",A13="Cat. A Holiday Inn Thessaloniki",A13=""),0,120),)</f>
        <v>0</v>
      </c>
      <c r="AJ103" s="35">
        <f t="shared" si="14"/>
        <v>0</v>
      </c>
      <c r="AK103" s="35">
        <f t="shared" si="15"/>
        <v>0</v>
      </c>
      <c r="AL103" s="35">
        <f t="shared" si="18"/>
        <v>0</v>
      </c>
      <c r="AM103" s="35">
        <f t="shared" si="16"/>
        <v>0</v>
      </c>
      <c r="AN103" s="35" cm="1">
        <f t="array" ref="AN103">SUM(V103:AF103*$G$9)</f>
        <v>0</v>
      </c>
      <c r="AO103" s="35">
        <f t="shared" si="12"/>
        <v>0</v>
      </c>
      <c r="AP103" s="36">
        <f t="shared" si="19"/>
        <v>0</v>
      </c>
      <c r="AR103" s="23" t="s">
        <v>42</v>
      </c>
    </row>
    <row r="104" spans="3:44" ht="15" x14ac:dyDescent="0.2">
      <c r="C104" s="38"/>
      <c r="D104" s="42"/>
      <c r="E104" s="37"/>
      <c r="F104" s="43"/>
      <c r="G104" s="43"/>
      <c r="H104" s="96">
        <f t="shared" si="17"/>
        <v>0</v>
      </c>
      <c r="I104" s="44"/>
      <c r="J104" s="44"/>
      <c r="K104" s="44"/>
      <c r="L104" s="45"/>
      <c r="M104" s="45"/>
      <c r="N104" s="45"/>
      <c r="O104" s="45"/>
      <c r="P104" s="45"/>
      <c r="Q104" s="45"/>
      <c r="R104" s="45"/>
      <c r="S104" s="45"/>
      <c r="T104" s="46"/>
      <c r="U104" s="46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7"/>
      <c r="AH104" s="35">
        <f t="shared" si="13"/>
        <v>0</v>
      </c>
      <c r="AI104" s="35">
        <f>IF(NOT(ISBLANK(C104)),IF(OR(A13="Cat. B Capsis Hotel Thessaloniki",A13="Cat. A Holiday Inn Thessaloniki",A13=""),0,120),)</f>
        <v>0</v>
      </c>
      <c r="AJ104" s="35">
        <f t="shared" si="14"/>
        <v>0</v>
      </c>
      <c r="AK104" s="35">
        <f t="shared" si="15"/>
        <v>0</v>
      </c>
      <c r="AL104" s="35">
        <f t="shared" si="18"/>
        <v>0</v>
      </c>
      <c r="AM104" s="35">
        <f t="shared" si="16"/>
        <v>0</v>
      </c>
      <c r="AN104" s="35" cm="1">
        <f t="array" ref="AN104">SUM(V104:AF104*$G$9)</f>
        <v>0</v>
      </c>
      <c r="AO104" s="35">
        <f t="shared" ref="AO104:AO111" si="20">IF(TRIM(AG103)="YES", 60, 0)</f>
        <v>0</v>
      </c>
      <c r="AP104" s="36">
        <f t="shared" si="19"/>
        <v>0</v>
      </c>
      <c r="AR104" s="23" t="s">
        <v>40</v>
      </c>
    </row>
    <row r="105" spans="3:44" ht="15" x14ac:dyDescent="0.2">
      <c r="C105" s="38"/>
      <c r="D105" s="42"/>
      <c r="E105" s="37"/>
      <c r="F105" s="43"/>
      <c r="G105" s="43"/>
      <c r="H105" s="96">
        <f t="shared" si="17"/>
        <v>0</v>
      </c>
      <c r="I105" s="44"/>
      <c r="J105" s="44"/>
      <c r="K105" s="44"/>
      <c r="L105" s="45"/>
      <c r="M105" s="45"/>
      <c r="N105" s="45"/>
      <c r="O105" s="45"/>
      <c r="P105" s="45"/>
      <c r="Q105" s="45"/>
      <c r="R105" s="45"/>
      <c r="S105" s="45"/>
      <c r="T105" s="46"/>
      <c r="U105" s="46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7"/>
      <c r="AH105" s="35">
        <f t="shared" si="13"/>
        <v>0</v>
      </c>
      <c r="AI105" s="35">
        <f>IF(NOT(ISBLANK(C105)),IF(OR(A13="Cat. B Capsis Hotel Thessaloniki",A13="Cat. A Holiday Inn Thessaloniki",A13=""),0,120),)</f>
        <v>0</v>
      </c>
      <c r="AJ105" s="35">
        <f t="shared" si="14"/>
        <v>0</v>
      </c>
      <c r="AK105" s="35">
        <f t="shared" si="15"/>
        <v>0</v>
      </c>
      <c r="AL105" s="35">
        <f t="shared" si="18"/>
        <v>0</v>
      </c>
      <c r="AM105" s="35">
        <f t="shared" si="16"/>
        <v>0</v>
      </c>
      <c r="AN105" s="35" cm="1">
        <f t="array" ref="AN105">SUM(V105:AF105*$G$9)</f>
        <v>0</v>
      </c>
      <c r="AO105" s="35">
        <f t="shared" si="20"/>
        <v>0</v>
      </c>
      <c r="AP105" s="36">
        <f t="shared" si="19"/>
        <v>0</v>
      </c>
    </row>
    <row r="106" spans="3:44" ht="15" x14ac:dyDescent="0.2">
      <c r="C106" s="38"/>
      <c r="D106" s="42"/>
      <c r="E106" s="37"/>
      <c r="F106" s="43"/>
      <c r="G106" s="43"/>
      <c r="H106" s="96">
        <f t="shared" si="17"/>
        <v>0</v>
      </c>
      <c r="I106" s="44"/>
      <c r="J106" s="44"/>
      <c r="K106" s="44"/>
      <c r="L106" s="45"/>
      <c r="M106" s="45"/>
      <c r="N106" s="45"/>
      <c r="O106" s="45"/>
      <c r="P106" s="45"/>
      <c r="Q106" s="45"/>
      <c r="R106" s="45"/>
      <c r="S106" s="45"/>
      <c r="T106" s="46"/>
      <c r="U106" s="46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7"/>
      <c r="AH106" s="35">
        <f t="shared" si="13"/>
        <v>0</v>
      </c>
      <c r="AI106" s="35">
        <f>IF(NOT(ISBLANK(C106)),IF(OR(A13="Cat. B Capsis Hotel Thessaloniki",A13="Cat. A Holiday Inn Thessaloniki",A13=""),0,120),)</f>
        <v>0</v>
      </c>
      <c r="AJ106" s="35">
        <f t="shared" si="14"/>
        <v>0</v>
      </c>
      <c r="AK106" s="35">
        <f t="shared" si="15"/>
        <v>0</v>
      </c>
      <c r="AL106" s="35">
        <f t="shared" si="18"/>
        <v>0</v>
      </c>
      <c r="AM106" s="35">
        <f t="shared" si="16"/>
        <v>0</v>
      </c>
      <c r="AN106" s="35" cm="1">
        <f t="array" ref="AN106">SUM(V106:AF106*$G$9)</f>
        <v>0</v>
      </c>
      <c r="AO106" s="35">
        <f t="shared" si="20"/>
        <v>0</v>
      </c>
      <c r="AP106" s="36">
        <f t="shared" si="19"/>
        <v>0</v>
      </c>
      <c r="AR106" s="22" t="s">
        <v>125</v>
      </c>
    </row>
    <row r="107" spans="3:44" ht="15" x14ac:dyDescent="0.2">
      <c r="C107" s="38"/>
      <c r="D107" s="42"/>
      <c r="E107" s="37"/>
      <c r="F107" s="43"/>
      <c r="G107" s="43"/>
      <c r="H107" s="96">
        <f t="shared" si="17"/>
        <v>0</v>
      </c>
      <c r="I107" s="44"/>
      <c r="J107" s="44"/>
      <c r="K107" s="44"/>
      <c r="L107" s="45"/>
      <c r="M107" s="45"/>
      <c r="N107" s="45"/>
      <c r="O107" s="45"/>
      <c r="P107" s="45"/>
      <c r="Q107" s="45"/>
      <c r="R107" s="45"/>
      <c r="S107" s="45"/>
      <c r="T107" s="46"/>
      <c r="U107" s="46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7"/>
      <c r="AH107" s="35">
        <f t="shared" si="13"/>
        <v>0</v>
      </c>
      <c r="AI107" s="35">
        <f>IF(NOT(ISBLANK(C107)),IF(OR(A13="Cat. B Capsis Hotel Thessaloniki",A13="Cat. A Holiday Inn Thessaloniki",A13=""),0,120),)</f>
        <v>0</v>
      </c>
      <c r="AJ107" s="35">
        <f t="shared" si="14"/>
        <v>0</v>
      </c>
      <c r="AK107" s="35">
        <f t="shared" si="15"/>
        <v>0</v>
      </c>
      <c r="AL107" s="35">
        <f t="shared" si="18"/>
        <v>0</v>
      </c>
      <c r="AM107" s="35">
        <f t="shared" si="16"/>
        <v>0</v>
      </c>
      <c r="AN107" s="35" cm="1">
        <f t="array" ref="AN107">SUM(V107:AF107*$G$9)</f>
        <v>0</v>
      </c>
      <c r="AO107" s="35">
        <f t="shared" si="20"/>
        <v>0</v>
      </c>
      <c r="AP107" s="36">
        <f t="shared" si="19"/>
        <v>0</v>
      </c>
      <c r="AR107" s="124">
        <v>0</v>
      </c>
    </row>
    <row r="108" spans="3:44" ht="15" x14ac:dyDescent="0.2">
      <c r="C108" s="38"/>
      <c r="D108" s="42"/>
      <c r="E108" s="37"/>
      <c r="F108" s="43"/>
      <c r="G108" s="43"/>
      <c r="H108" s="96">
        <f t="shared" si="17"/>
        <v>0</v>
      </c>
      <c r="I108" s="44"/>
      <c r="J108" s="44"/>
      <c r="K108" s="44"/>
      <c r="L108" s="45"/>
      <c r="M108" s="45"/>
      <c r="N108" s="45"/>
      <c r="O108" s="45"/>
      <c r="P108" s="45"/>
      <c r="Q108" s="45"/>
      <c r="R108" s="45"/>
      <c r="S108" s="45"/>
      <c r="T108" s="46"/>
      <c r="U108" s="46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7"/>
      <c r="AH108" s="35">
        <f t="shared" si="13"/>
        <v>0</v>
      </c>
      <c r="AI108" s="35">
        <f>IF(NOT(ISBLANK(C108)),IF(OR(A13="Cat. B Capsis Hotel Thessaloniki",A13="Cat. A Holiday Inn Thessaloniki",A13=""),0,120),)</f>
        <v>0</v>
      </c>
      <c r="AJ108" s="35">
        <f t="shared" si="14"/>
        <v>0</v>
      </c>
      <c r="AK108" s="35">
        <f t="shared" si="15"/>
        <v>0</v>
      </c>
      <c r="AL108" s="35">
        <f t="shared" si="18"/>
        <v>0</v>
      </c>
      <c r="AM108" s="35">
        <f t="shared" si="16"/>
        <v>0</v>
      </c>
      <c r="AN108" s="35" cm="1">
        <f t="array" ref="AN108">SUM(V108:AF108*$G$9)</f>
        <v>0</v>
      </c>
      <c r="AO108" s="35">
        <f t="shared" si="20"/>
        <v>0</v>
      </c>
      <c r="AP108" s="36">
        <f t="shared" si="19"/>
        <v>0</v>
      </c>
      <c r="AR108" s="124">
        <v>1</v>
      </c>
    </row>
    <row r="109" spans="3:44" ht="15" x14ac:dyDescent="0.2">
      <c r="C109" s="38"/>
      <c r="D109" s="42"/>
      <c r="E109" s="37"/>
      <c r="F109" s="43"/>
      <c r="G109" s="43"/>
      <c r="H109" s="96">
        <f t="shared" si="17"/>
        <v>0</v>
      </c>
      <c r="I109" s="44"/>
      <c r="J109" s="44"/>
      <c r="K109" s="44"/>
      <c r="L109" s="45"/>
      <c r="M109" s="45"/>
      <c r="N109" s="45"/>
      <c r="O109" s="45"/>
      <c r="P109" s="45"/>
      <c r="Q109" s="45"/>
      <c r="R109" s="45"/>
      <c r="S109" s="45"/>
      <c r="T109" s="46"/>
      <c r="U109" s="46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7"/>
      <c r="AH109" s="35">
        <f t="shared" si="13"/>
        <v>0</v>
      </c>
      <c r="AI109" s="35">
        <f>IF(NOT(ISBLANK(C109)),IF(OR(A13="Cat. B Capsis Hotel Thessaloniki",A13="Cat. A Holiday Inn Thessaloniki",A13=""),0,120),)</f>
        <v>0</v>
      </c>
      <c r="AJ109" s="35">
        <f t="shared" si="14"/>
        <v>0</v>
      </c>
      <c r="AK109" s="35">
        <f t="shared" si="15"/>
        <v>0</v>
      </c>
      <c r="AL109" s="35">
        <f t="shared" si="18"/>
        <v>0</v>
      </c>
      <c r="AM109" s="35">
        <f t="shared" si="16"/>
        <v>0</v>
      </c>
      <c r="AN109" s="35" cm="1">
        <f t="array" ref="AN109">SUM(V109:AF109*$G$9)</f>
        <v>0</v>
      </c>
      <c r="AO109" s="35">
        <f t="shared" si="20"/>
        <v>0</v>
      </c>
      <c r="AP109" s="36">
        <f t="shared" si="19"/>
        <v>0</v>
      </c>
    </row>
    <row r="110" spans="3:44" ht="15" x14ac:dyDescent="0.2">
      <c r="C110" s="38"/>
      <c r="D110" s="42"/>
      <c r="E110" s="37"/>
      <c r="F110" s="43"/>
      <c r="G110" s="43"/>
      <c r="H110" s="96">
        <f t="shared" si="17"/>
        <v>0</v>
      </c>
      <c r="I110" s="44"/>
      <c r="J110" s="44"/>
      <c r="K110" s="44"/>
      <c r="L110" s="45"/>
      <c r="M110" s="45"/>
      <c r="N110" s="45"/>
      <c r="O110" s="45"/>
      <c r="P110" s="45"/>
      <c r="Q110" s="45"/>
      <c r="R110" s="45"/>
      <c r="S110" s="45"/>
      <c r="T110" s="46"/>
      <c r="U110" s="46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7"/>
      <c r="AH110" s="35">
        <f t="shared" si="13"/>
        <v>0</v>
      </c>
      <c r="AI110" s="35">
        <f>IF(NOT(ISBLANK(C110)),IF(OR(A13="Cat. B Capsis Hotel Thessaloniki",A13="Cat. A Holiday Inn Thessaloniki",A13=""),0,120),)</f>
        <v>0</v>
      </c>
      <c r="AJ110" s="35">
        <f t="shared" si="14"/>
        <v>0</v>
      </c>
      <c r="AK110" s="35">
        <f t="shared" si="15"/>
        <v>0</v>
      </c>
      <c r="AL110" s="35">
        <f t="shared" si="18"/>
        <v>0</v>
      </c>
      <c r="AM110" s="35">
        <f t="shared" si="16"/>
        <v>0</v>
      </c>
      <c r="AN110" s="35" cm="1">
        <f t="array" ref="AN110">SUM(V110:AF110*$G$9)</f>
        <v>0</v>
      </c>
      <c r="AO110" s="35">
        <f t="shared" si="20"/>
        <v>0</v>
      </c>
      <c r="AP110" s="36">
        <f t="shared" si="19"/>
        <v>0</v>
      </c>
    </row>
    <row r="111" spans="3:44" ht="15" x14ac:dyDescent="0.2">
      <c r="C111" s="38"/>
      <c r="D111" s="42"/>
      <c r="E111" s="37"/>
      <c r="F111" s="43"/>
      <c r="G111" s="43"/>
      <c r="H111" s="96">
        <f t="shared" si="17"/>
        <v>0</v>
      </c>
      <c r="I111" s="44"/>
      <c r="J111" s="44"/>
      <c r="K111" s="44"/>
      <c r="L111" s="45"/>
      <c r="M111" s="45"/>
      <c r="N111" s="45"/>
      <c r="O111" s="45"/>
      <c r="P111" s="45"/>
      <c r="Q111" s="45"/>
      <c r="R111" s="45"/>
      <c r="S111" s="45"/>
      <c r="T111" s="46"/>
      <c r="U111" s="46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7"/>
      <c r="AH111" s="35">
        <f t="shared" si="13"/>
        <v>0</v>
      </c>
      <c r="AI111" s="35">
        <f>IF(NOT(ISBLANK(C111)),IF(OR(A13="Cat. B Capsis Hotel Thessaloniki",A13="Cat. A Holiday Inn Thessaloniki",A13=""),0,120),)</f>
        <v>0</v>
      </c>
      <c r="AJ111" s="35">
        <f t="shared" si="14"/>
        <v>0</v>
      </c>
      <c r="AK111" s="35">
        <f t="shared" si="15"/>
        <v>0</v>
      </c>
      <c r="AL111" s="35">
        <f t="shared" si="18"/>
        <v>0</v>
      </c>
      <c r="AM111" s="35">
        <f t="shared" si="16"/>
        <v>0</v>
      </c>
      <c r="AN111" s="35" cm="1">
        <f t="array" ref="AN111">SUM(V111:AF111*$G$9)</f>
        <v>0</v>
      </c>
      <c r="AO111" s="35">
        <f t="shared" si="20"/>
        <v>0</v>
      </c>
      <c r="AP111" s="36">
        <f t="shared" si="19"/>
        <v>0</v>
      </c>
    </row>
    <row r="112" spans="3:44" x14ac:dyDescent="0.2">
      <c r="AK112" s="124"/>
    </row>
    <row r="113" spans="37:37" x14ac:dyDescent="0.2">
      <c r="AK113" s="124"/>
    </row>
    <row r="114" spans="37:37" x14ac:dyDescent="0.2">
      <c r="AK114" s="124"/>
    </row>
    <row r="115" spans="37:37" x14ac:dyDescent="0.2">
      <c r="AK115" s="124"/>
    </row>
    <row r="116" spans="37:37" x14ac:dyDescent="0.2">
      <c r="AK116" s="124"/>
    </row>
    <row r="117" spans="37:37" x14ac:dyDescent="0.2">
      <c r="AK117" s="124"/>
    </row>
    <row r="118" spans="37:37" x14ac:dyDescent="0.2">
      <c r="AK118" s="124"/>
    </row>
    <row r="119" spans="37:37" x14ac:dyDescent="0.2">
      <c r="AK119" s="124"/>
    </row>
    <row r="120" spans="37:37" x14ac:dyDescent="0.2">
      <c r="AK120" s="124"/>
    </row>
    <row r="121" spans="37:37" x14ac:dyDescent="0.2">
      <c r="AK121" s="124"/>
    </row>
    <row r="122" spans="37:37" x14ac:dyDescent="0.2">
      <c r="AK122" s="124"/>
    </row>
    <row r="123" spans="37:37" x14ac:dyDescent="0.2">
      <c r="AK123" s="124"/>
    </row>
    <row r="124" spans="37:37" x14ac:dyDescent="0.2">
      <c r="AK124" s="124"/>
    </row>
    <row r="125" spans="37:37" x14ac:dyDescent="0.2">
      <c r="AK125" s="124"/>
    </row>
    <row r="126" spans="37:37" x14ac:dyDescent="0.2">
      <c r="AK126" s="124"/>
    </row>
    <row r="127" spans="37:37" x14ac:dyDescent="0.2">
      <c r="AK127" s="124"/>
    </row>
    <row r="128" spans="37:37" x14ac:dyDescent="0.2">
      <c r="AK128" s="124"/>
    </row>
    <row r="129" spans="37:37" x14ac:dyDescent="0.2">
      <c r="AK129" s="124"/>
    </row>
    <row r="130" spans="37:37" x14ac:dyDescent="0.2">
      <c r="AK130" s="124"/>
    </row>
    <row r="131" spans="37:37" x14ac:dyDescent="0.2">
      <c r="AK131" s="124"/>
    </row>
    <row r="132" spans="37:37" x14ac:dyDescent="0.2">
      <c r="AK132" s="124"/>
    </row>
    <row r="133" spans="37:37" x14ac:dyDescent="0.2">
      <c r="AK133" s="124"/>
    </row>
    <row r="134" spans="37:37" x14ac:dyDescent="0.2">
      <c r="AK134" s="124"/>
    </row>
    <row r="135" spans="37:37" x14ac:dyDescent="0.2">
      <c r="AK135" s="124"/>
    </row>
    <row r="136" spans="37:37" x14ac:dyDescent="0.2">
      <c r="AK136" s="124"/>
    </row>
    <row r="137" spans="37:37" x14ac:dyDescent="0.2">
      <c r="AK137" s="124"/>
    </row>
    <row r="138" spans="37:37" x14ac:dyDescent="0.2">
      <c r="AK138" s="124"/>
    </row>
    <row r="139" spans="37:37" x14ac:dyDescent="0.2">
      <c r="AK139" s="124"/>
    </row>
    <row r="140" spans="37:37" x14ac:dyDescent="0.2">
      <c r="AK140" s="124"/>
    </row>
    <row r="141" spans="37:37" x14ac:dyDescent="0.2">
      <c r="AK141" s="124"/>
    </row>
    <row r="142" spans="37:37" x14ac:dyDescent="0.2">
      <c r="AK142" s="124"/>
    </row>
    <row r="143" spans="37:37" x14ac:dyDescent="0.2">
      <c r="AK143" s="124"/>
    </row>
    <row r="144" spans="37:37" x14ac:dyDescent="0.2">
      <c r="AK144" s="124"/>
    </row>
    <row r="145" spans="37:37" x14ac:dyDescent="0.2">
      <c r="AK145" s="124"/>
    </row>
    <row r="146" spans="37:37" x14ac:dyDescent="0.2">
      <c r="AK146" s="124"/>
    </row>
    <row r="147" spans="37:37" x14ac:dyDescent="0.2">
      <c r="AK147" s="124"/>
    </row>
    <row r="148" spans="37:37" x14ac:dyDescent="0.2">
      <c r="AK148" s="124"/>
    </row>
    <row r="149" spans="37:37" x14ac:dyDescent="0.2">
      <c r="AK149" s="124"/>
    </row>
    <row r="150" spans="37:37" x14ac:dyDescent="0.2">
      <c r="AK150" s="124"/>
    </row>
    <row r="151" spans="37:37" x14ac:dyDescent="0.2">
      <c r="AK151" s="124"/>
    </row>
    <row r="152" spans="37:37" x14ac:dyDescent="0.2">
      <c r="AK152" s="124"/>
    </row>
    <row r="153" spans="37:37" x14ac:dyDescent="0.2">
      <c r="AK153" s="124"/>
    </row>
    <row r="154" spans="37:37" x14ac:dyDescent="0.2">
      <c r="AK154" s="124"/>
    </row>
    <row r="155" spans="37:37" x14ac:dyDescent="0.2">
      <c r="AK155" s="124"/>
    </row>
    <row r="156" spans="37:37" x14ac:dyDescent="0.2">
      <c r="AK156" s="124"/>
    </row>
    <row r="157" spans="37:37" x14ac:dyDescent="0.2">
      <c r="AK157" s="124"/>
    </row>
    <row r="158" spans="37:37" x14ac:dyDescent="0.2">
      <c r="AK158" s="124"/>
    </row>
    <row r="159" spans="37:37" x14ac:dyDescent="0.2">
      <c r="AK159" s="124"/>
    </row>
    <row r="160" spans="37:37" x14ac:dyDescent="0.2">
      <c r="AK160" s="124"/>
    </row>
    <row r="161" spans="37:37" x14ac:dyDescent="0.2">
      <c r="AK161" s="124"/>
    </row>
    <row r="162" spans="37:37" x14ac:dyDescent="0.2">
      <c r="AK162" s="124"/>
    </row>
    <row r="163" spans="37:37" x14ac:dyDescent="0.2">
      <c r="AK163" s="124"/>
    </row>
    <row r="164" spans="37:37" x14ac:dyDescent="0.2">
      <c r="AK164" s="124"/>
    </row>
    <row r="165" spans="37:37" x14ac:dyDescent="0.2">
      <c r="AK165" s="124"/>
    </row>
    <row r="166" spans="37:37" x14ac:dyDescent="0.2">
      <c r="AK166" s="124"/>
    </row>
    <row r="167" spans="37:37" x14ac:dyDescent="0.2">
      <c r="AK167" s="124"/>
    </row>
    <row r="168" spans="37:37" x14ac:dyDescent="0.2">
      <c r="AK168" s="124"/>
    </row>
    <row r="169" spans="37:37" x14ac:dyDescent="0.2">
      <c r="AK169" s="124"/>
    </row>
    <row r="170" spans="37:37" x14ac:dyDescent="0.2">
      <c r="AK170" s="124"/>
    </row>
    <row r="171" spans="37:37" x14ac:dyDescent="0.2">
      <c r="AK171" s="124"/>
    </row>
    <row r="172" spans="37:37" x14ac:dyDescent="0.2">
      <c r="AK172" s="124"/>
    </row>
    <row r="173" spans="37:37" x14ac:dyDescent="0.2">
      <c r="AK173" s="124"/>
    </row>
    <row r="174" spans="37:37" x14ac:dyDescent="0.2">
      <c r="AK174" s="124"/>
    </row>
    <row r="175" spans="37:37" x14ac:dyDescent="0.2">
      <c r="AK175" s="124"/>
    </row>
    <row r="176" spans="37:37" x14ac:dyDescent="0.2">
      <c r="AK176" s="124"/>
    </row>
    <row r="177" spans="37:37" x14ac:dyDescent="0.2">
      <c r="AK177" s="124"/>
    </row>
    <row r="178" spans="37:37" x14ac:dyDescent="0.2">
      <c r="AK178" s="124"/>
    </row>
    <row r="179" spans="37:37" x14ac:dyDescent="0.2">
      <c r="AK179" s="124"/>
    </row>
    <row r="180" spans="37:37" x14ac:dyDescent="0.2">
      <c r="AK180" s="124"/>
    </row>
    <row r="181" spans="37:37" x14ac:dyDescent="0.2">
      <c r="AK181" s="124"/>
    </row>
    <row r="182" spans="37:37" x14ac:dyDescent="0.2">
      <c r="AK182" s="124"/>
    </row>
    <row r="183" spans="37:37" x14ac:dyDescent="0.2">
      <c r="AK183" s="124"/>
    </row>
    <row r="184" spans="37:37" x14ac:dyDescent="0.2">
      <c r="AK184" s="124"/>
    </row>
    <row r="185" spans="37:37" x14ac:dyDescent="0.2">
      <c r="AK185" s="124"/>
    </row>
    <row r="186" spans="37:37" x14ac:dyDescent="0.2">
      <c r="AK186" s="124"/>
    </row>
    <row r="187" spans="37:37" x14ac:dyDescent="0.2">
      <c r="AK187" s="124"/>
    </row>
    <row r="188" spans="37:37" x14ac:dyDescent="0.2">
      <c r="AK188" s="124"/>
    </row>
    <row r="189" spans="37:37" x14ac:dyDescent="0.2">
      <c r="AK189" s="124"/>
    </row>
    <row r="190" spans="37:37" x14ac:dyDescent="0.2">
      <c r="AK190" s="124"/>
    </row>
    <row r="191" spans="37:37" x14ac:dyDescent="0.2">
      <c r="AK191" s="124"/>
    </row>
    <row r="192" spans="37:37" x14ac:dyDescent="0.2">
      <c r="AK192" s="124"/>
    </row>
    <row r="193" spans="37:37" x14ac:dyDescent="0.2">
      <c r="AK193" s="124"/>
    </row>
    <row r="194" spans="37:37" x14ac:dyDescent="0.2">
      <c r="AK194" s="124"/>
    </row>
    <row r="195" spans="37:37" x14ac:dyDescent="0.2">
      <c r="AK195" s="124"/>
    </row>
    <row r="196" spans="37:37" x14ac:dyDescent="0.2">
      <c r="AK196" s="124"/>
    </row>
    <row r="197" spans="37:37" x14ac:dyDescent="0.2">
      <c r="AK197" s="124"/>
    </row>
    <row r="198" spans="37:37" x14ac:dyDescent="0.2">
      <c r="AK198" s="124"/>
    </row>
    <row r="199" spans="37:37" x14ac:dyDescent="0.2">
      <c r="AK199" s="124"/>
    </row>
    <row r="200" spans="37:37" x14ac:dyDescent="0.2">
      <c r="AK200" s="124"/>
    </row>
    <row r="201" spans="37:37" x14ac:dyDescent="0.2">
      <c r="AK201" s="124"/>
    </row>
    <row r="202" spans="37:37" x14ac:dyDescent="0.2">
      <c r="AK202" s="124"/>
    </row>
    <row r="203" spans="37:37" x14ac:dyDescent="0.2">
      <c r="AK203" s="124"/>
    </row>
    <row r="204" spans="37:37" x14ac:dyDescent="0.2">
      <c r="AK204" s="124"/>
    </row>
    <row r="205" spans="37:37" x14ac:dyDescent="0.2">
      <c r="AK205" s="124"/>
    </row>
    <row r="206" spans="37:37" x14ac:dyDescent="0.2">
      <c r="AK206" s="124"/>
    </row>
    <row r="207" spans="37:37" x14ac:dyDescent="0.2">
      <c r="AK207" s="124"/>
    </row>
    <row r="208" spans="37:37" x14ac:dyDescent="0.2">
      <c r="AK208" s="124"/>
    </row>
    <row r="209" spans="37:37" x14ac:dyDescent="0.2">
      <c r="AK209" s="124"/>
    </row>
    <row r="210" spans="37:37" x14ac:dyDescent="0.2">
      <c r="AK210" s="124"/>
    </row>
    <row r="211" spans="37:37" x14ac:dyDescent="0.2">
      <c r="AK211" s="124"/>
    </row>
    <row r="212" spans="37:37" x14ac:dyDescent="0.2">
      <c r="AK212" s="124"/>
    </row>
    <row r="213" spans="37:37" x14ac:dyDescent="0.2">
      <c r="AK213" s="124"/>
    </row>
    <row r="214" spans="37:37" x14ac:dyDescent="0.2">
      <c r="AK214" s="124"/>
    </row>
    <row r="215" spans="37:37" x14ac:dyDescent="0.2">
      <c r="AK215" s="124"/>
    </row>
    <row r="216" spans="37:37" x14ac:dyDescent="0.2">
      <c r="AK216" s="124"/>
    </row>
    <row r="217" spans="37:37" x14ac:dyDescent="0.2">
      <c r="AK217" s="124"/>
    </row>
    <row r="218" spans="37:37" x14ac:dyDescent="0.2">
      <c r="AK218" s="124"/>
    </row>
    <row r="219" spans="37:37" x14ac:dyDescent="0.2">
      <c r="AK219" s="124"/>
    </row>
    <row r="220" spans="37:37" x14ac:dyDescent="0.2">
      <c r="AK220" s="124"/>
    </row>
    <row r="221" spans="37:37" x14ac:dyDescent="0.2">
      <c r="AK221" s="124"/>
    </row>
    <row r="222" spans="37:37" x14ac:dyDescent="0.2">
      <c r="AK222" s="124"/>
    </row>
    <row r="223" spans="37:37" x14ac:dyDescent="0.2">
      <c r="AK223" s="124"/>
    </row>
    <row r="224" spans="37:37" x14ac:dyDescent="0.2">
      <c r="AK224" s="124"/>
    </row>
    <row r="225" spans="37:37" x14ac:dyDescent="0.2">
      <c r="AK225" s="124"/>
    </row>
    <row r="226" spans="37:37" x14ac:dyDescent="0.2">
      <c r="AK226" s="124"/>
    </row>
    <row r="227" spans="37:37" x14ac:dyDescent="0.2">
      <c r="AK227" s="124"/>
    </row>
    <row r="228" spans="37:37" x14ac:dyDescent="0.2">
      <c r="AK228" s="124"/>
    </row>
    <row r="229" spans="37:37" x14ac:dyDescent="0.2">
      <c r="AK229" s="124"/>
    </row>
    <row r="230" spans="37:37" x14ac:dyDescent="0.2">
      <c r="AK230" s="124"/>
    </row>
    <row r="231" spans="37:37" x14ac:dyDescent="0.2">
      <c r="AK231" s="124"/>
    </row>
    <row r="232" spans="37:37" x14ac:dyDescent="0.2">
      <c r="AK232" s="124"/>
    </row>
    <row r="233" spans="37:37" x14ac:dyDescent="0.2">
      <c r="AK233" s="124"/>
    </row>
    <row r="234" spans="37:37" x14ac:dyDescent="0.2">
      <c r="AK234" s="124"/>
    </row>
    <row r="235" spans="37:37" x14ac:dyDescent="0.2">
      <c r="AK235" s="124"/>
    </row>
    <row r="236" spans="37:37" x14ac:dyDescent="0.2">
      <c r="AK236" s="124"/>
    </row>
    <row r="237" spans="37:37" x14ac:dyDescent="0.2">
      <c r="AK237" s="124"/>
    </row>
    <row r="238" spans="37:37" x14ac:dyDescent="0.2">
      <c r="AK238" s="124"/>
    </row>
    <row r="239" spans="37:37" x14ac:dyDescent="0.2">
      <c r="AK239" s="124"/>
    </row>
    <row r="240" spans="37:37" x14ac:dyDescent="0.2">
      <c r="AK240" s="124"/>
    </row>
    <row r="241" spans="37:37" x14ac:dyDescent="0.2">
      <c r="AK241" s="124"/>
    </row>
    <row r="242" spans="37:37" x14ac:dyDescent="0.2">
      <c r="AK242" s="124"/>
    </row>
    <row r="243" spans="37:37" x14ac:dyDescent="0.2">
      <c r="AK243" s="124"/>
    </row>
    <row r="244" spans="37:37" x14ac:dyDescent="0.2">
      <c r="AK244" s="124"/>
    </row>
    <row r="245" spans="37:37" x14ac:dyDescent="0.2">
      <c r="AK245" s="124"/>
    </row>
    <row r="246" spans="37:37" x14ac:dyDescent="0.2">
      <c r="AK246" s="124"/>
    </row>
    <row r="247" spans="37:37" x14ac:dyDescent="0.2">
      <c r="AK247" s="124"/>
    </row>
    <row r="248" spans="37:37" x14ac:dyDescent="0.2">
      <c r="AK248" s="124"/>
    </row>
    <row r="249" spans="37:37" x14ac:dyDescent="0.2">
      <c r="AK249" s="124"/>
    </row>
    <row r="250" spans="37:37" x14ac:dyDescent="0.2">
      <c r="AK250" s="124"/>
    </row>
    <row r="251" spans="37:37" x14ac:dyDescent="0.2">
      <c r="AK251" s="124"/>
    </row>
    <row r="252" spans="37:37" x14ac:dyDescent="0.2">
      <c r="AK252" s="124"/>
    </row>
    <row r="253" spans="37:37" x14ac:dyDescent="0.2">
      <c r="AK253" s="124"/>
    </row>
    <row r="254" spans="37:37" x14ac:dyDescent="0.2">
      <c r="AK254" s="124"/>
    </row>
    <row r="255" spans="37:37" x14ac:dyDescent="0.2">
      <c r="AK255" s="124"/>
    </row>
    <row r="256" spans="37:37" x14ac:dyDescent="0.2">
      <c r="AK256" s="124"/>
    </row>
    <row r="257" spans="37:37" x14ac:dyDescent="0.2">
      <c r="AK257" s="124"/>
    </row>
    <row r="258" spans="37:37" x14ac:dyDescent="0.2">
      <c r="AK258" s="124"/>
    </row>
    <row r="259" spans="37:37" x14ac:dyDescent="0.2">
      <c r="AK259" s="124"/>
    </row>
    <row r="260" spans="37:37" x14ac:dyDescent="0.2">
      <c r="AK260" s="124"/>
    </row>
    <row r="261" spans="37:37" x14ac:dyDescent="0.2">
      <c r="AK261" s="124"/>
    </row>
    <row r="262" spans="37:37" x14ac:dyDescent="0.2">
      <c r="AK262" s="124"/>
    </row>
    <row r="263" spans="37:37" x14ac:dyDescent="0.2">
      <c r="AK263" s="124"/>
    </row>
    <row r="264" spans="37:37" x14ac:dyDescent="0.2">
      <c r="AK264" s="124"/>
    </row>
    <row r="265" spans="37:37" x14ac:dyDescent="0.2">
      <c r="AK265" s="124"/>
    </row>
    <row r="266" spans="37:37" x14ac:dyDescent="0.2">
      <c r="AK266" s="124"/>
    </row>
    <row r="267" spans="37:37" x14ac:dyDescent="0.2">
      <c r="AK267" s="124"/>
    </row>
    <row r="268" spans="37:37" x14ac:dyDescent="0.2">
      <c r="AK268" s="124"/>
    </row>
    <row r="269" spans="37:37" x14ac:dyDescent="0.2">
      <c r="AK269" s="124"/>
    </row>
    <row r="270" spans="37:37" x14ac:dyDescent="0.2">
      <c r="AK270" s="124"/>
    </row>
    <row r="271" spans="37:37" x14ac:dyDescent="0.2">
      <c r="AK271" s="124"/>
    </row>
    <row r="272" spans="37:37" x14ac:dyDescent="0.2">
      <c r="AK272" s="124"/>
    </row>
    <row r="273" spans="37:37" x14ac:dyDescent="0.2">
      <c r="AK273" s="124"/>
    </row>
    <row r="274" spans="37:37" x14ac:dyDescent="0.2">
      <c r="AK274" s="124"/>
    </row>
    <row r="275" spans="37:37" x14ac:dyDescent="0.2">
      <c r="AK275" s="124"/>
    </row>
    <row r="276" spans="37:37" x14ac:dyDescent="0.2">
      <c r="AK276" s="124"/>
    </row>
    <row r="277" spans="37:37" x14ac:dyDescent="0.2">
      <c r="AK277" s="124"/>
    </row>
    <row r="278" spans="37:37" x14ac:dyDescent="0.2">
      <c r="AK278" s="124"/>
    </row>
    <row r="279" spans="37:37" x14ac:dyDescent="0.2">
      <c r="AK279" s="124"/>
    </row>
    <row r="280" spans="37:37" x14ac:dyDescent="0.2">
      <c r="AK280" s="124"/>
    </row>
    <row r="281" spans="37:37" x14ac:dyDescent="0.2">
      <c r="AK281" s="124"/>
    </row>
    <row r="282" spans="37:37" x14ac:dyDescent="0.2">
      <c r="AK282" s="124"/>
    </row>
    <row r="283" spans="37:37" x14ac:dyDescent="0.2">
      <c r="AK283" s="124"/>
    </row>
    <row r="284" spans="37:37" x14ac:dyDescent="0.2">
      <c r="AK284" s="124"/>
    </row>
    <row r="285" spans="37:37" x14ac:dyDescent="0.2">
      <c r="AK285" s="124"/>
    </row>
    <row r="286" spans="37:37" x14ac:dyDescent="0.2">
      <c r="AK286" s="124"/>
    </row>
    <row r="287" spans="37:37" x14ac:dyDescent="0.2">
      <c r="AK287" s="124"/>
    </row>
    <row r="288" spans="37:37" x14ac:dyDescent="0.2">
      <c r="AK288" s="124"/>
    </row>
    <row r="289" spans="37:37" x14ac:dyDescent="0.2">
      <c r="AK289" s="124"/>
    </row>
    <row r="290" spans="37:37" x14ac:dyDescent="0.2">
      <c r="AK290" s="124"/>
    </row>
    <row r="291" spans="37:37" x14ac:dyDescent="0.2">
      <c r="AK291" s="124"/>
    </row>
    <row r="292" spans="37:37" x14ac:dyDescent="0.2">
      <c r="AK292" s="124"/>
    </row>
    <row r="293" spans="37:37" x14ac:dyDescent="0.2">
      <c r="AK293" s="124"/>
    </row>
    <row r="294" spans="37:37" x14ac:dyDescent="0.2">
      <c r="AK294" s="124"/>
    </row>
    <row r="295" spans="37:37" x14ac:dyDescent="0.2">
      <c r="AK295" s="124"/>
    </row>
    <row r="296" spans="37:37" x14ac:dyDescent="0.2">
      <c r="AK296" s="124"/>
    </row>
    <row r="297" spans="37:37" x14ac:dyDescent="0.2">
      <c r="AK297" s="124"/>
    </row>
    <row r="298" spans="37:37" x14ac:dyDescent="0.2">
      <c r="AK298" s="124"/>
    </row>
    <row r="299" spans="37:37" x14ac:dyDescent="0.2">
      <c r="AK299" s="124"/>
    </row>
    <row r="300" spans="37:37" x14ac:dyDescent="0.2">
      <c r="AK300" s="124"/>
    </row>
    <row r="301" spans="37:37" x14ac:dyDescent="0.2">
      <c r="AK301" s="124"/>
    </row>
    <row r="302" spans="37:37" x14ac:dyDescent="0.2">
      <c r="AK302" s="124"/>
    </row>
    <row r="303" spans="37:37" x14ac:dyDescent="0.2">
      <c r="AK303" s="124"/>
    </row>
    <row r="304" spans="37:37" x14ac:dyDescent="0.2">
      <c r="AK304" s="124"/>
    </row>
    <row r="305" spans="37:37" x14ac:dyDescent="0.2">
      <c r="AK305" s="124"/>
    </row>
    <row r="306" spans="37:37" x14ac:dyDescent="0.2">
      <c r="AK306" s="124"/>
    </row>
    <row r="307" spans="37:37" x14ac:dyDescent="0.2">
      <c r="AK307" s="124"/>
    </row>
    <row r="308" spans="37:37" x14ac:dyDescent="0.2">
      <c r="AK308" s="124"/>
    </row>
    <row r="309" spans="37:37" x14ac:dyDescent="0.2">
      <c r="AK309" s="124"/>
    </row>
    <row r="310" spans="37:37" x14ac:dyDescent="0.2">
      <c r="AK310" s="124"/>
    </row>
    <row r="311" spans="37:37" x14ac:dyDescent="0.2">
      <c r="AK311" s="124"/>
    </row>
    <row r="312" spans="37:37" x14ac:dyDescent="0.2">
      <c r="AK312" s="124"/>
    </row>
    <row r="313" spans="37:37" x14ac:dyDescent="0.2">
      <c r="AK313" s="124"/>
    </row>
    <row r="314" spans="37:37" x14ac:dyDescent="0.2">
      <c r="AK314" s="124"/>
    </row>
    <row r="315" spans="37:37" x14ac:dyDescent="0.2">
      <c r="AK315" s="124"/>
    </row>
    <row r="316" spans="37:37" x14ac:dyDescent="0.2">
      <c r="AK316" s="124"/>
    </row>
    <row r="317" spans="37:37" x14ac:dyDescent="0.2">
      <c r="AK317" s="124"/>
    </row>
    <row r="318" spans="37:37" x14ac:dyDescent="0.2">
      <c r="AK318" s="124"/>
    </row>
    <row r="319" spans="37:37" x14ac:dyDescent="0.2">
      <c r="AK319" s="124"/>
    </row>
    <row r="320" spans="37:37" x14ac:dyDescent="0.2">
      <c r="AK320" s="124"/>
    </row>
    <row r="321" spans="37:37" x14ac:dyDescent="0.2">
      <c r="AK321" s="124"/>
    </row>
    <row r="322" spans="37:37" x14ac:dyDescent="0.2">
      <c r="AK322" s="124"/>
    </row>
    <row r="323" spans="37:37" x14ac:dyDescent="0.2">
      <c r="AK323" s="124"/>
    </row>
    <row r="324" spans="37:37" x14ac:dyDescent="0.2">
      <c r="AK324" s="124"/>
    </row>
    <row r="325" spans="37:37" x14ac:dyDescent="0.2">
      <c r="AK325" s="124"/>
    </row>
    <row r="326" spans="37:37" x14ac:dyDescent="0.2">
      <c r="AK326" s="124"/>
    </row>
    <row r="327" spans="37:37" x14ac:dyDescent="0.2">
      <c r="AK327" s="124"/>
    </row>
    <row r="328" spans="37:37" x14ac:dyDescent="0.2">
      <c r="AK328" s="124"/>
    </row>
    <row r="329" spans="37:37" x14ac:dyDescent="0.2">
      <c r="AK329" s="124"/>
    </row>
    <row r="330" spans="37:37" x14ac:dyDescent="0.2">
      <c r="AK330" s="124"/>
    </row>
    <row r="331" spans="37:37" x14ac:dyDescent="0.2">
      <c r="AK331" s="124"/>
    </row>
    <row r="332" spans="37:37" x14ac:dyDescent="0.2">
      <c r="AK332" s="124"/>
    </row>
    <row r="333" spans="37:37" x14ac:dyDescent="0.2">
      <c r="AK333" s="124"/>
    </row>
    <row r="334" spans="37:37" x14ac:dyDescent="0.2">
      <c r="AK334" s="124"/>
    </row>
    <row r="335" spans="37:37" x14ac:dyDescent="0.2">
      <c r="AK335" s="124"/>
    </row>
    <row r="336" spans="37:37" x14ac:dyDescent="0.2">
      <c r="AK336" s="124"/>
    </row>
    <row r="337" spans="37:37" x14ac:dyDescent="0.2">
      <c r="AK337" s="124"/>
    </row>
    <row r="338" spans="37:37" x14ac:dyDescent="0.2">
      <c r="AK338" s="124"/>
    </row>
    <row r="339" spans="37:37" x14ac:dyDescent="0.2">
      <c r="AK339" s="124"/>
    </row>
    <row r="340" spans="37:37" x14ac:dyDescent="0.2">
      <c r="AK340" s="124"/>
    </row>
    <row r="341" spans="37:37" x14ac:dyDescent="0.2">
      <c r="AK341" s="124"/>
    </row>
    <row r="342" spans="37:37" x14ac:dyDescent="0.2">
      <c r="AK342" s="124"/>
    </row>
    <row r="343" spans="37:37" x14ac:dyDescent="0.2">
      <c r="AK343" s="124"/>
    </row>
    <row r="344" spans="37:37" x14ac:dyDescent="0.2">
      <c r="AK344" s="124"/>
    </row>
    <row r="345" spans="37:37" x14ac:dyDescent="0.2">
      <c r="AK345" s="124"/>
    </row>
    <row r="346" spans="37:37" x14ac:dyDescent="0.2">
      <c r="AK346" s="124"/>
    </row>
    <row r="347" spans="37:37" x14ac:dyDescent="0.2">
      <c r="AK347" s="124"/>
    </row>
    <row r="348" spans="37:37" x14ac:dyDescent="0.2">
      <c r="AK348" s="124"/>
    </row>
    <row r="349" spans="37:37" x14ac:dyDescent="0.2">
      <c r="AK349" s="124"/>
    </row>
    <row r="350" spans="37:37" x14ac:dyDescent="0.2">
      <c r="AK350" s="124"/>
    </row>
    <row r="351" spans="37:37" x14ac:dyDescent="0.2">
      <c r="AK351" s="124"/>
    </row>
    <row r="352" spans="37:37" x14ac:dyDescent="0.2">
      <c r="AK352" s="124"/>
    </row>
    <row r="353" spans="37:37" x14ac:dyDescent="0.2">
      <c r="AK353" s="124"/>
    </row>
    <row r="354" spans="37:37" x14ac:dyDescent="0.2">
      <c r="AK354" s="124"/>
    </row>
    <row r="355" spans="37:37" x14ac:dyDescent="0.2">
      <c r="AK355" s="124"/>
    </row>
    <row r="356" spans="37:37" x14ac:dyDescent="0.2">
      <c r="AK356" s="124"/>
    </row>
    <row r="357" spans="37:37" x14ac:dyDescent="0.2">
      <c r="AK357" s="124"/>
    </row>
    <row r="358" spans="37:37" x14ac:dyDescent="0.2">
      <c r="AK358" s="124"/>
    </row>
    <row r="359" spans="37:37" x14ac:dyDescent="0.2">
      <c r="AK359" s="124"/>
    </row>
    <row r="360" spans="37:37" x14ac:dyDescent="0.2">
      <c r="AK360" s="124"/>
    </row>
    <row r="361" spans="37:37" x14ac:dyDescent="0.2">
      <c r="AK361" s="124"/>
    </row>
    <row r="362" spans="37:37" x14ac:dyDescent="0.2">
      <c r="AK362" s="124"/>
    </row>
    <row r="363" spans="37:37" x14ac:dyDescent="0.2">
      <c r="AK363" s="124"/>
    </row>
    <row r="364" spans="37:37" x14ac:dyDescent="0.2">
      <c r="AK364" s="124"/>
    </row>
    <row r="365" spans="37:37" x14ac:dyDescent="0.2">
      <c r="AK365" s="124"/>
    </row>
    <row r="366" spans="37:37" x14ac:dyDescent="0.2">
      <c r="AK366" s="124"/>
    </row>
    <row r="367" spans="37:37" x14ac:dyDescent="0.2">
      <c r="AK367" s="124"/>
    </row>
    <row r="368" spans="37:37" x14ac:dyDescent="0.2">
      <c r="AK368" s="124"/>
    </row>
    <row r="369" spans="37:37" x14ac:dyDescent="0.2">
      <c r="AK369" s="124"/>
    </row>
    <row r="370" spans="37:37" x14ac:dyDescent="0.2">
      <c r="AK370" s="124"/>
    </row>
    <row r="371" spans="37:37" x14ac:dyDescent="0.2">
      <c r="AK371" s="124"/>
    </row>
    <row r="372" spans="37:37" x14ac:dyDescent="0.2">
      <c r="AK372" s="124"/>
    </row>
    <row r="373" spans="37:37" x14ac:dyDescent="0.2">
      <c r="AK373" s="124"/>
    </row>
    <row r="374" spans="37:37" x14ac:dyDescent="0.2">
      <c r="AK374" s="124"/>
    </row>
    <row r="375" spans="37:37" x14ac:dyDescent="0.2">
      <c r="AK375" s="124"/>
    </row>
    <row r="376" spans="37:37" x14ac:dyDescent="0.2">
      <c r="AK376" s="124"/>
    </row>
    <row r="377" spans="37:37" x14ac:dyDescent="0.2">
      <c r="AK377" s="124"/>
    </row>
    <row r="378" spans="37:37" x14ac:dyDescent="0.2">
      <c r="AK378" s="124"/>
    </row>
    <row r="379" spans="37:37" x14ac:dyDescent="0.2">
      <c r="AK379" s="124"/>
    </row>
    <row r="380" spans="37:37" x14ac:dyDescent="0.2">
      <c r="AK380" s="124"/>
    </row>
    <row r="381" spans="37:37" x14ac:dyDescent="0.2">
      <c r="AK381" s="124"/>
    </row>
    <row r="382" spans="37:37" x14ac:dyDescent="0.2">
      <c r="AK382" s="124"/>
    </row>
    <row r="383" spans="37:37" x14ac:dyDescent="0.2">
      <c r="AK383" s="124"/>
    </row>
    <row r="384" spans="37:37" x14ac:dyDescent="0.2">
      <c r="AK384" s="124"/>
    </row>
    <row r="385" spans="37:37" x14ac:dyDescent="0.2">
      <c r="AK385" s="124"/>
    </row>
    <row r="386" spans="37:37" x14ac:dyDescent="0.2">
      <c r="AK386" s="124"/>
    </row>
    <row r="387" spans="37:37" x14ac:dyDescent="0.2">
      <c r="AK387" s="124"/>
    </row>
    <row r="388" spans="37:37" x14ac:dyDescent="0.2">
      <c r="AK388" s="124"/>
    </row>
    <row r="389" spans="37:37" x14ac:dyDescent="0.2">
      <c r="AK389" s="124"/>
    </row>
    <row r="390" spans="37:37" x14ac:dyDescent="0.2">
      <c r="AK390" s="124"/>
    </row>
    <row r="391" spans="37:37" x14ac:dyDescent="0.2">
      <c r="AK391" s="124"/>
    </row>
    <row r="392" spans="37:37" x14ac:dyDescent="0.2">
      <c r="AK392" s="124"/>
    </row>
    <row r="393" spans="37:37" x14ac:dyDescent="0.2">
      <c r="AK393" s="124"/>
    </row>
    <row r="394" spans="37:37" x14ac:dyDescent="0.2">
      <c r="AK394" s="124"/>
    </row>
    <row r="395" spans="37:37" x14ac:dyDescent="0.2">
      <c r="AK395" s="124"/>
    </row>
    <row r="396" spans="37:37" x14ac:dyDescent="0.2">
      <c r="AK396" s="124"/>
    </row>
    <row r="397" spans="37:37" x14ac:dyDescent="0.2">
      <c r="AK397" s="124"/>
    </row>
    <row r="398" spans="37:37" x14ac:dyDescent="0.2">
      <c r="AK398" s="124"/>
    </row>
    <row r="399" spans="37:37" x14ac:dyDescent="0.2">
      <c r="AK399" s="124"/>
    </row>
    <row r="400" spans="37:37" x14ac:dyDescent="0.2">
      <c r="AK400" s="124"/>
    </row>
    <row r="401" spans="37:37" x14ac:dyDescent="0.2">
      <c r="AK401" s="124"/>
    </row>
    <row r="402" spans="37:37" x14ac:dyDescent="0.2">
      <c r="AK402" s="124"/>
    </row>
    <row r="403" spans="37:37" x14ac:dyDescent="0.2">
      <c r="AK403" s="124"/>
    </row>
    <row r="404" spans="37:37" x14ac:dyDescent="0.2">
      <c r="AK404" s="124"/>
    </row>
    <row r="405" spans="37:37" x14ac:dyDescent="0.2">
      <c r="AK405" s="124"/>
    </row>
    <row r="406" spans="37:37" x14ac:dyDescent="0.2">
      <c r="AK406" s="124"/>
    </row>
    <row r="407" spans="37:37" x14ac:dyDescent="0.2">
      <c r="AK407" s="124"/>
    </row>
    <row r="408" spans="37:37" x14ac:dyDescent="0.2">
      <c r="AK408" s="124"/>
    </row>
    <row r="409" spans="37:37" x14ac:dyDescent="0.2">
      <c r="AK409" s="124"/>
    </row>
    <row r="410" spans="37:37" x14ac:dyDescent="0.2">
      <c r="AK410" s="124"/>
    </row>
    <row r="411" spans="37:37" x14ac:dyDescent="0.2">
      <c r="AK411" s="124"/>
    </row>
    <row r="412" spans="37:37" x14ac:dyDescent="0.2">
      <c r="AK412" s="124"/>
    </row>
    <row r="413" spans="37:37" x14ac:dyDescent="0.2">
      <c r="AK413" s="124"/>
    </row>
    <row r="414" spans="37:37" x14ac:dyDescent="0.2">
      <c r="AK414" s="124"/>
    </row>
    <row r="415" spans="37:37" x14ac:dyDescent="0.2">
      <c r="AK415" s="124"/>
    </row>
    <row r="416" spans="37:37" x14ac:dyDescent="0.2">
      <c r="AK416" s="124"/>
    </row>
    <row r="417" spans="37:37" x14ac:dyDescent="0.2">
      <c r="AK417" s="124"/>
    </row>
    <row r="418" spans="37:37" x14ac:dyDescent="0.2">
      <c r="AK418" s="124"/>
    </row>
    <row r="419" spans="37:37" x14ac:dyDescent="0.2">
      <c r="AK419" s="124"/>
    </row>
    <row r="420" spans="37:37" x14ac:dyDescent="0.2">
      <c r="AK420" s="124"/>
    </row>
    <row r="421" spans="37:37" x14ac:dyDescent="0.2">
      <c r="AK421" s="124"/>
    </row>
    <row r="422" spans="37:37" x14ac:dyDescent="0.2">
      <c r="AK422" s="124"/>
    </row>
    <row r="423" spans="37:37" x14ac:dyDescent="0.2">
      <c r="AK423" s="124"/>
    </row>
    <row r="424" spans="37:37" x14ac:dyDescent="0.2">
      <c r="AK424" s="124"/>
    </row>
    <row r="425" spans="37:37" x14ac:dyDescent="0.2">
      <c r="AK425" s="124"/>
    </row>
    <row r="426" spans="37:37" x14ac:dyDescent="0.2">
      <c r="AK426" s="124"/>
    </row>
    <row r="427" spans="37:37" x14ac:dyDescent="0.2">
      <c r="AK427" s="124"/>
    </row>
    <row r="428" spans="37:37" x14ac:dyDescent="0.2">
      <c r="AK428" s="124"/>
    </row>
    <row r="429" spans="37:37" x14ac:dyDescent="0.2">
      <c r="AK429" s="124"/>
    </row>
    <row r="430" spans="37:37" x14ac:dyDescent="0.2">
      <c r="AK430" s="124"/>
    </row>
    <row r="431" spans="37:37" x14ac:dyDescent="0.2">
      <c r="AK431" s="124"/>
    </row>
    <row r="432" spans="37:37" x14ac:dyDescent="0.2">
      <c r="AK432" s="124"/>
    </row>
    <row r="433" spans="37:37" x14ac:dyDescent="0.2">
      <c r="AK433" s="124"/>
    </row>
    <row r="434" spans="37:37" x14ac:dyDescent="0.2">
      <c r="AK434" s="124"/>
    </row>
    <row r="435" spans="37:37" x14ac:dyDescent="0.2">
      <c r="AK435" s="124"/>
    </row>
    <row r="436" spans="37:37" x14ac:dyDescent="0.2">
      <c r="AK436" s="124"/>
    </row>
    <row r="437" spans="37:37" x14ac:dyDescent="0.2">
      <c r="AK437" s="124"/>
    </row>
    <row r="438" spans="37:37" x14ac:dyDescent="0.2">
      <c r="AK438" s="124"/>
    </row>
    <row r="439" spans="37:37" x14ac:dyDescent="0.2">
      <c r="AK439" s="124"/>
    </row>
    <row r="440" spans="37:37" x14ac:dyDescent="0.2">
      <c r="AK440" s="124"/>
    </row>
    <row r="441" spans="37:37" x14ac:dyDescent="0.2">
      <c r="AK441" s="124"/>
    </row>
    <row r="442" spans="37:37" x14ac:dyDescent="0.2">
      <c r="AK442" s="124"/>
    </row>
    <row r="443" spans="37:37" x14ac:dyDescent="0.2">
      <c r="AK443" s="124"/>
    </row>
    <row r="444" spans="37:37" x14ac:dyDescent="0.2">
      <c r="AK444" s="124"/>
    </row>
    <row r="445" spans="37:37" x14ac:dyDescent="0.2">
      <c r="AK445" s="124"/>
    </row>
    <row r="446" spans="37:37" x14ac:dyDescent="0.2">
      <c r="AK446" s="124"/>
    </row>
    <row r="447" spans="37:37" x14ac:dyDescent="0.2">
      <c r="AK447" s="124"/>
    </row>
    <row r="448" spans="37:37" x14ac:dyDescent="0.2">
      <c r="AK448" s="124"/>
    </row>
    <row r="449" spans="37:37" x14ac:dyDescent="0.2">
      <c r="AK449" s="124"/>
    </row>
    <row r="450" spans="37:37" x14ac:dyDescent="0.2">
      <c r="AK450" s="124"/>
    </row>
    <row r="451" spans="37:37" x14ac:dyDescent="0.2">
      <c r="AK451" s="124"/>
    </row>
    <row r="452" spans="37:37" x14ac:dyDescent="0.2">
      <c r="AK452" s="124"/>
    </row>
    <row r="453" spans="37:37" x14ac:dyDescent="0.2">
      <c r="AK453" s="124"/>
    </row>
    <row r="454" spans="37:37" x14ac:dyDescent="0.2">
      <c r="AK454" s="124"/>
    </row>
    <row r="455" spans="37:37" x14ac:dyDescent="0.2">
      <c r="AK455" s="124"/>
    </row>
    <row r="456" spans="37:37" x14ac:dyDescent="0.2">
      <c r="AK456" s="124"/>
    </row>
    <row r="457" spans="37:37" x14ac:dyDescent="0.2">
      <c r="AK457" s="124"/>
    </row>
    <row r="458" spans="37:37" x14ac:dyDescent="0.2">
      <c r="AK458" s="124"/>
    </row>
    <row r="459" spans="37:37" x14ac:dyDescent="0.2">
      <c r="AK459" s="124"/>
    </row>
    <row r="460" spans="37:37" x14ac:dyDescent="0.2">
      <c r="AK460" s="124"/>
    </row>
    <row r="461" spans="37:37" x14ac:dyDescent="0.2">
      <c r="AK461" s="124"/>
    </row>
    <row r="462" spans="37:37" x14ac:dyDescent="0.2">
      <c r="AK462" s="124"/>
    </row>
    <row r="463" spans="37:37" x14ac:dyDescent="0.2">
      <c r="AK463" s="124"/>
    </row>
    <row r="464" spans="37:37" x14ac:dyDescent="0.2">
      <c r="AK464" s="124"/>
    </row>
    <row r="465" spans="37:37" x14ac:dyDescent="0.2">
      <c r="AK465" s="124"/>
    </row>
    <row r="466" spans="37:37" x14ac:dyDescent="0.2">
      <c r="AK466" s="124"/>
    </row>
    <row r="467" spans="37:37" x14ac:dyDescent="0.2">
      <c r="AK467" s="124"/>
    </row>
    <row r="468" spans="37:37" x14ac:dyDescent="0.2">
      <c r="AK468" s="124"/>
    </row>
    <row r="469" spans="37:37" x14ac:dyDescent="0.2">
      <c r="AK469" s="124"/>
    </row>
    <row r="470" spans="37:37" x14ac:dyDescent="0.2">
      <c r="AK470" s="124"/>
    </row>
    <row r="471" spans="37:37" x14ac:dyDescent="0.2">
      <c r="AK471" s="124"/>
    </row>
    <row r="472" spans="37:37" x14ac:dyDescent="0.2">
      <c r="AK472" s="124"/>
    </row>
    <row r="473" spans="37:37" x14ac:dyDescent="0.2">
      <c r="AK473" s="124"/>
    </row>
    <row r="474" spans="37:37" x14ac:dyDescent="0.2">
      <c r="AK474" s="124"/>
    </row>
    <row r="475" spans="37:37" x14ac:dyDescent="0.2">
      <c r="AK475" s="124"/>
    </row>
    <row r="476" spans="37:37" x14ac:dyDescent="0.2">
      <c r="AK476" s="124"/>
    </row>
    <row r="477" spans="37:37" x14ac:dyDescent="0.2">
      <c r="AK477" s="124"/>
    </row>
    <row r="478" spans="37:37" x14ac:dyDescent="0.2">
      <c r="AK478" s="124"/>
    </row>
    <row r="479" spans="37:37" x14ac:dyDescent="0.2">
      <c r="AK479" s="124"/>
    </row>
    <row r="480" spans="37:37" x14ac:dyDescent="0.2">
      <c r="AK480" s="124"/>
    </row>
    <row r="481" spans="37:37" x14ac:dyDescent="0.2">
      <c r="AK481" s="124"/>
    </row>
    <row r="482" spans="37:37" x14ac:dyDescent="0.2">
      <c r="AK482" s="124"/>
    </row>
    <row r="483" spans="37:37" x14ac:dyDescent="0.2">
      <c r="AK483" s="124"/>
    </row>
    <row r="484" spans="37:37" x14ac:dyDescent="0.2">
      <c r="AK484" s="124"/>
    </row>
    <row r="485" spans="37:37" x14ac:dyDescent="0.2">
      <c r="AK485" s="124"/>
    </row>
    <row r="486" spans="37:37" x14ac:dyDescent="0.2">
      <c r="AK486" s="124"/>
    </row>
    <row r="487" spans="37:37" x14ac:dyDescent="0.2">
      <c r="AK487" s="124"/>
    </row>
    <row r="488" spans="37:37" x14ac:dyDescent="0.2">
      <c r="AK488" s="124"/>
    </row>
    <row r="489" spans="37:37" x14ac:dyDescent="0.2">
      <c r="AK489" s="124"/>
    </row>
    <row r="490" spans="37:37" x14ac:dyDescent="0.2">
      <c r="AK490" s="124"/>
    </row>
    <row r="491" spans="37:37" x14ac:dyDescent="0.2">
      <c r="AK491" s="124"/>
    </row>
    <row r="492" spans="37:37" x14ac:dyDescent="0.2">
      <c r="AK492" s="124"/>
    </row>
    <row r="493" spans="37:37" x14ac:dyDescent="0.2">
      <c r="AK493" s="124"/>
    </row>
    <row r="494" spans="37:37" x14ac:dyDescent="0.2">
      <c r="AK494" s="124"/>
    </row>
    <row r="495" spans="37:37" x14ac:dyDescent="0.2">
      <c r="AK495" s="124"/>
    </row>
    <row r="496" spans="37:37" x14ac:dyDescent="0.2">
      <c r="AK496" s="124"/>
    </row>
    <row r="497" spans="37:37" x14ac:dyDescent="0.2">
      <c r="AK497" s="124"/>
    </row>
    <row r="498" spans="37:37" x14ac:dyDescent="0.2">
      <c r="AK498" s="124"/>
    </row>
    <row r="499" spans="37:37" x14ac:dyDescent="0.2">
      <c r="AK499" s="124"/>
    </row>
    <row r="500" spans="37:37" x14ac:dyDescent="0.2">
      <c r="AK500" s="124"/>
    </row>
    <row r="501" spans="37:37" x14ac:dyDescent="0.2">
      <c r="AK501" s="124"/>
    </row>
    <row r="502" spans="37:37" x14ac:dyDescent="0.2">
      <c r="AK502" s="124"/>
    </row>
    <row r="503" spans="37:37" x14ac:dyDescent="0.2">
      <c r="AK503" s="124"/>
    </row>
    <row r="504" spans="37:37" x14ac:dyDescent="0.2">
      <c r="AK504" s="124"/>
    </row>
    <row r="505" spans="37:37" x14ac:dyDescent="0.2">
      <c r="AK505" s="124"/>
    </row>
    <row r="506" spans="37:37" x14ac:dyDescent="0.2">
      <c r="AK506" s="124"/>
    </row>
    <row r="507" spans="37:37" x14ac:dyDescent="0.2">
      <c r="AK507" s="124"/>
    </row>
    <row r="508" spans="37:37" x14ac:dyDescent="0.2">
      <c r="AK508" s="124"/>
    </row>
    <row r="509" spans="37:37" x14ac:dyDescent="0.2">
      <c r="AK509" s="124"/>
    </row>
    <row r="510" spans="37:37" x14ac:dyDescent="0.2">
      <c r="AK510" s="124"/>
    </row>
    <row r="511" spans="37:37" x14ac:dyDescent="0.2">
      <c r="AK511" s="124"/>
    </row>
    <row r="512" spans="37:37" x14ac:dyDescent="0.2">
      <c r="AK512" s="124"/>
    </row>
    <row r="513" spans="37:37" x14ac:dyDescent="0.2">
      <c r="AK513" s="124"/>
    </row>
    <row r="514" spans="37:37" x14ac:dyDescent="0.2">
      <c r="AK514" s="124"/>
    </row>
    <row r="515" spans="37:37" x14ac:dyDescent="0.2">
      <c r="AK515" s="124"/>
    </row>
    <row r="516" spans="37:37" x14ac:dyDescent="0.2">
      <c r="AK516" s="124"/>
    </row>
    <row r="517" spans="37:37" x14ac:dyDescent="0.2">
      <c r="AK517" s="124"/>
    </row>
    <row r="518" spans="37:37" x14ac:dyDescent="0.2">
      <c r="AK518" s="124"/>
    </row>
    <row r="519" spans="37:37" x14ac:dyDescent="0.2">
      <c r="AK519" s="124"/>
    </row>
    <row r="520" spans="37:37" x14ac:dyDescent="0.2">
      <c r="AK520" s="124"/>
    </row>
    <row r="521" spans="37:37" x14ac:dyDescent="0.2">
      <c r="AK521" s="124"/>
    </row>
    <row r="522" spans="37:37" x14ac:dyDescent="0.2">
      <c r="AK522" s="124"/>
    </row>
    <row r="523" spans="37:37" x14ac:dyDescent="0.2">
      <c r="AK523" s="124"/>
    </row>
    <row r="524" spans="37:37" x14ac:dyDescent="0.2">
      <c r="AK524" s="124"/>
    </row>
    <row r="525" spans="37:37" x14ac:dyDescent="0.2">
      <c r="AK525" s="124"/>
    </row>
    <row r="526" spans="37:37" x14ac:dyDescent="0.2">
      <c r="AK526" s="124"/>
    </row>
    <row r="527" spans="37:37" x14ac:dyDescent="0.2">
      <c r="AK527" s="124"/>
    </row>
    <row r="528" spans="37:37" x14ac:dyDescent="0.2">
      <c r="AK528" s="124"/>
    </row>
    <row r="529" spans="37:37" x14ac:dyDescent="0.2">
      <c r="AK529" s="124"/>
    </row>
    <row r="530" spans="37:37" x14ac:dyDescent="0.2">
      <c r="AK530" s="124"/>
    </row>
    <row r="531" spans="37:37" x14ac:dyDescent="0.2">
      <c r="AK531" s="124"/>
    </row>
    <row r="532" spans="37:37" x14ac:dyDescent="0.2">
      <c r="AK532" s="124"/>
    </row>
    <row r="533" spans="37:37" x14ac:dyDescent="0.2">
      <c r="AK533" s="124"/>
    </row>
    <row r="534" spans="37:37" x14ac:dyDescent="0.2">
      <c r="AK534" s="124"/>
    </row>
    <row r="535" spans="37:37" x14ac:dyDescent="0.2">
      <c r="AK535" s="124"/>
    </row>
    <row r="536" spans="37:37" x14ac:dyDescent="0.2">
      <c r="AK536" s="124"/>
    </row>
    <row r="537" spans="37:37" x14ac:dyDescent="0.2">
      <c r="AK537" s="124"/>
    </row>
    <row r="538" spans="37:37" x14ac:dyDescent="0.2">
      <c r="AK538" s="124"/>
    </row>
    <row r="539" spans="37:37" x14ac:dyDescent="0.2">
      <c r="AK539" s="124"/>
    </row>
    <row r="540" spans="37:37" x14ac:dyDescent="0.2">
      <c r="AK540" s="124"/>
    </row>
    <row r="541" spans="37:37" x14ac:dyDescent="0.2">
      <c r="AK541" s="124"/>
    </row>
    <row r="542" spans="37:37" x14ac:dyDescent="0.2">
      <c r="AK542" s="124"/>
    </row>
  </sheetData>
  <sheetProtection algorithmName="SHA-512" hashValue="fS7/+fL4V0fcO/JVOWr2WlSaJK2jCIkqQool6ksmrF60JsAP+MP8MEjPbGu0q+v5oGYOx26UUxMEZeH9tU4Xgw==" saltValue="N1W0FXzlIz5Qs9oHeRVMHQ==" spinCount="100000" sheet="1" objects="1" scenarios="1"/>
  <mergeCells count="10">
    <mergeCell ref="I11:Q11"/>
    <mergeCell ref="T11:U11"/>
    <mergeCell ref="V11:AD11"/>
    <mergeCell ref="AH11:AP11"/>
    <mergeCell ref="A6:B6"/>
    <mergeCell ref="A1:B1"/>
    <mergeCell ref="A2:B2"/>
    <mergeCell ref="A3:B3"/>
    <mergeCell ref="A4:B4"/>
    <mergeCell ref="A5:B5"/>
  </mergeCells>
  <phoneticPr fontId="44" type="noConversion"/>
  <dataValidations count="7">
    <dataValidation type="list" allowBlank="1" showInputMessage="1" showErrorMessage="1" sqref="AG13:AG111" xr:uid="{0F63CF70-C85A-47F5-B6E9-6E660F332367}">
      <formula1>$AR$57:$AR$59</formula1>
    </dataValidation>
    <dataValidation type="list" allowBlank="1" showInputMessage="1" showErrorMessage="1" sqref="F13:F111" xr:uid="{87389A0C-FA89-4B94-BDFA-AAEF1A566671}">
      <formula1>$AR$64:$AR$71</formula1>
    </dataValidation>
    <dataValidation type="list" allowBlank="1" showInputMessage="1" showErrorMessage="1" sqref="E13:E111" xr:uid="{62FA803B-93E7-44B9-B25F-C59F435C7FC6}">
      <formula1>$AR$45:$AR$49</formula1>
    </dataValidation>
    <dataValidation type="list" allowBlank="1" showInputMessage="1" showErrorMessage="1" sqref="D13:D111" xr:uid="{57A61833-3B60-40C5-A635-8B3124BBF853}">
      <formula1>$AR$38:$AR$42</formula1>
    </dataValidation>
    <dataValidation type="list" allowBlank="1" showInputMessage="1" showErrorMessage="1" sqref="A13" xr:uid="{181F2012-AADF-4624-B96D-4C2450BE02A3}">
      <formula1>$AR$8:$AR$10</formula1>
    </dataValidation>
    <dataValidation type="list" allowBlank="1" showInputMessage="1" showErrorMessage="1" sqref="G13:G111" xr:uid="{4C788B13-A3F3-49BA-9C79-3F9F12C53F7D}">
      <formula1>$AR$74:$AR$82</formula1>
    </dataValidation>
    <dataValidation type="list" allowBlank="1" showInputMessage="1" showErrorMessage="1" sqref="L13:AF111" xr:uid="{A9959BC5-F4E2-49B8-A556-04DE5C3D254F}">
      <formula1>$AR$107:$AR$108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801BA-07BB-4B15-A136-20EC98D04BBC}">
  <sheetPr>
    <tabColor rgb="FF00B050"/>
  </sheetPr>
  <dimension ref="B1:K32"/>
  <sheetViews>
    <sheetView workbookViewId="0">
      <selection activeCell="E20" sqref="E20"/>
    </sheetView>
  </sheetViews>
  <sheetFormatPr defaultRowHeight="12.75" x14ac:dyDescent="0.2"/>
  <cols>
    <col min="1" max="1" width="9.140625" style="15"/>
    <col min="2" max="2" width="15.5703125" style="15" customWidth="1"/>
    <col min="3" max="3" width="15.5703125" style="119" customWidth="1"/>
    <col min="4" max="4" width="12.42578125" style="15" customWidth="1"/>
    <col min="5" max="5" width="10.85546875" style="15" customWidth="1"/>
    <col min="6" max="6" width="11.85546875" style="15" customWidth="1"/>
    <col min="7" max="7" width="14.28515625" style="15" customWidth="1"/>
    <col min="8" max="8" width="15.5703125" style="119" customWidth="1"/>
    <col min="9" max="9" width="13" style="15" customWidth="1"/>
    <col min="10" max="10" width="13.42578125" style="15" customWidth="1"/>
    <col min="11" max="16384" width="9.140625" style="15"/>
  </cols>
  <sheetData>
    <row r="1" spans="2:11" ht="26.25" x14ac:dyDescent="0.2">
      <c r="B1" s="131" t="s">
        <v>7</v>
      </c>
      <c r="C1" s="131"/>
      <c r="D1" s="132"/>
      <c r="E1" s="118"/>
      <c r="F1" s="118"/>
      <c r="G1" s="118"/>
      <c r="H1" s="118"/>
      <c r="I1" s="118"/>
      <c r="J1" s="118"/>
    </row>
    <row r="2" spans="2:11" ht="15" x14ac:dyDescent="0.2">
      <c r="B2" s="134" t="s">
        <v>85</v>
      </c>
      <c r="C2" s="134"/>
      <c r="D2" s="132"/>
      <c r="E2" s="118"/>
      <c r="F2" s="118"/>
      <c r="G2" s="118"/>
      <c r="H2" s="118"/>
      <c r="I2" s="118"/>
      <c r="J2" s="118"/>
    </row>
    <row r="3" spans="2:11" ht="15" x14ac:dyDescent="0.2">
      <c r="B3" s="135" t="s">
        <v>9</v>
      </c>
      <c r="C3" s="135"/>
      <c r="D3" s="136"/>
      <c r="E3" s="118"/>
      <c r="F3" s="118"/>
      <c r="G3" s="118"/>
      <c r="H3" s="118"/>
      <c r="I3" s="118"/>
      <c r="J3" s="118"/>
    </row>
    <row r="4" spans="2:11" x14ac:dyDescent="0.2">
      <c r="B4" s="137" t="s">
        <v>83</v>
      </c>
      <c r="C4" s="137"/>
      <c r="D4" s="138"/>
      <c r="E4" s="118"/>
      <c r="F4" s="118"/>
      <c r="G4" s="118"/>
      <c r="H4" s="118"/>
      <c r="I4" s="118"/>
      <c r="J4" s="118"/>
    </row>
    <row r="5" spans="2:11" ht="15" x14ac:dyDescent="0.2">
      <c r="B5" s="134" t="s">
        <v>10</v>
      </c>
      <c r="C5" s="134"/>
      <c r="D5" s="132"/>
      <c r="E5" s="118"/>
      <c r="F5" s="118"/>
      <c r="G5" s="118"/>
      <c r="H5" s="118"/>
      <c r="I5" s="118"/>
      <c r="J5" s="118"/>
    </row>
    <row r="6" spans="2:11" x14ac:dyDescent="0.2">
      <c r="B6" s="137" t="s">
        <v>84</v>
      </c>
      <c r="C6" s="137"/>
      <c r="D6" s="138"/>
      <c r="E6" s="118"/>
      <c r="F6" s="118"/>
      <c r="G6" s="118"/>
      <c r="H6" s="118"/>
      <c r="I6" s="118"/>
      <c r="J6" s="118"/>
    </row>
    <row r="7" spans="2:11" x14ac:dyDescent="0.2">
      <c r="B7" s="116"/>
      <c r="C7" s="116"/>
      <c r="D7" s="117"/>
      <c r="E7" s="118"/>
      <c r="F7" s="118"/>
      <c r="G7" s="118"/>
      <c r="H7" s="118"/>
      <c r="I7" s="117"/>
      <c r="J7" s="118"/>
    </row>
    <row r="8" spans="2:11" x14ac:dyDescent="0.2">
      <c r="B8" s="1"/>
      <c r="C8" s="118"/>
      <c r="D8" s="1"/>
      <c r="E8" s="22"/>
      <c r="F8" s="1"/>
      <c r="G8" s="1"/>
      <c r="H8" s="118"/>
      <c r="I8" s="1"/>
      <c r="J8" s="1"/>
    </row>
    <row r="9" spans="2:11" ht="23.25" x14ac:dyDescent="0.35">
      <c r="B9" s="2" t="s">
        <v>86</v>
      </c>
      <c r="C9" s="2"/>
      <c r="D9" s="1"/>
      <c r="E9" s="1"/>
      <c r="F9" s="1"/>
      <c r="G9" s="1"/>
      <c r="H9" s="118"/>
      <c r="I9" s="1"/>
      <c r="J9" s="1"/>
    </row>
    <row r="10" spans="2:11" x14ac:dyDescent="0.2">
      <c r="B10" s="1"/>
      <c r="C10" s="118"/>
      <c r="D10" s="1"/>
      <c r="E10" s="1"/>
      <c r="F10" s="1"/>
      <c r="G10" s="1"/>
      <c r="H10" s="118"/>
      <c r="I10" s="1"/>
      <c r="J10" s="1"/>
    </row>
    <row r="11" spans="2:11" x14ac:dyDescent="0.2">
      <c r="B11" s="1"/>
      <c r="C11" s="118"/>
      <c r="D11" s="1"/>
      <c r="E11" s="1"/>
      <c r="F11" s="1"/>
      <c r="G11" s="1"/>
      <c r="H11" s="118"/>
      <c r="I11" s="1"/>
      <c r="J11" s="1"/>
    </row>
    <row r="12" spans="2:11" ht="23.25" x14ac:dyDescent="0.35">
      <c r="B12" s="3" t="s">
        <v>87</v>
      </c>
      <c r="C12" s="16"/>
      <c r="D12" s="16"/>
      <c r="E12" s="16"/>
      <c r="F12" s="16"/>
      <c r="G12" s="16"/>
      <c r="H12" s="16"/>
      <c r="I12" s="16"/>
      <c r="J12" s="17"/>
      <c r="K12" s="18"/>
    </row>
    <row r="13" spans="2:11" x14ac:dyDescent="0.2">
      <c r="D13" s="119"/>
      <c r="E13" s="119"/>
    </row>
    <row r="14" spans="2:11" x14ac:dyDescent="0.2">
      <c r="B14" s="4"/>
      <c r="C14" s="120"/>
      <c r="D14" s="5" t="s">
        <v>88</v>
      </c>
      <c r="E14" s="6"/>
      <c r="F14" s="7"/>
      <c r="G14" s="8"/>
      <c r="H14" s="121"/>
      <c r="I14" s="9" t="s">
        <v>89</v>
      </c>
      <c r="J14" s="10"/>
    </row>
    <row r="15" spans="2:11" ht="28.5" customHeight="1" x14ac:dyDescent="0.2">
      <c r="B15" s="11" t="s">
        <v>90</v>
      </c>
      <c r="C15" s="11" t="s">
        <v>129</v>
      </c>
      <c r="D15" s="11" t="s">
        <v>91</v>
      </c>
      <c r="E15" s="11" t="s">
        <v>92</v>
      </c>
      <c r="F15" s="12" t="s">
        <v>94</v>
      </c>
      <c r="G15" s="13" t="s">
        <v>93</v>
      </c>
      <c r="H15" s="13" t="s">
        <v>130</v>
      </c>
      <c r="I15" s="14" t="s">
        <v>95</v>
      </c>
      <c r="J15" s="13" t="s">
        <v>96</v>
      </c>
    </row>
    <row r="16" spans="2:11" ht="22.5" customHeight="1" x14ac:dyDescent="0.2">
      <c r="B16" s="20"/>
      <c r="C16" s="20"/>
      <c r="D16" s="20"/>
      <c r="E16" s="20"/>
      <c r="F16" s="19"/>
      <c r="G16" s="21"/>
      <c r="H16" s="21"/>
      <c r="I16" s="21"/>
      <c r="J16" s="21"/>
    </row>
    <row r="17" spans="2:10" ht="22.5" customHeight="1" x14ac:dyDescent="0.2">
      <c r="B17" s="20"/>
      <c r="C17" s="20"/>
      <c r="D17" s="20"/>
      <c r="E17" s="20"/>
      <c r="F17" s="19"/>
      <c r="G17" s="21"/>
      <c r="H17" s="21"/>
      <c r="I17" s="21"/>
      <c r="J17" s="21"/>
    </row>
    <row r="18" spans="2:10" ht="22.5" customHeight="1" x14ac:dyDescent="0.2">
      <c r="B18" s="20"/>
      <c r="C18" s="20"/>
      <c r="D18" s="20"/>
      <c r="E18" s="20"/>
      <c r="F18" s="19"/>
      <c r="G18" s="21"/>
      <c r="H18" s="21"/>
      <c r="I18" s="21"/>
      <c r="J18" s="21"/>
    </row>
    <row r="19" spans="2:10" ht="22.5" customHeight="1" x14ac:dyDescent="0.2">
      <c r="B19" s="20"/>
      <c r="C19" s="20"/>
      <c r="D19" s="20"/>
      <c r="E19" s="20"/>
      <c r="F19" s="19"/>
      <c r="G19" s="21"/>
      <c r="H19" s="21"/>
      <c r="I19" s="21"/>
      <c r="J19" s="21"/>
    </row>
    <row r="20" spans="2:10" ht="22.5" customHeight="1" x14ac:dyDescent="0.2">
      <c r="B20" s="20"/>
      <c r="C20" s="20"/>
      <c r="D20" s="20"/>
      <c r="E20" s="20"/>
      <c r="F20" s="19"/>
      <c r="G20" s="21"/>
      <c r="H20" s="21"/>
      <c r="I20" s="21"/>
      <c r="J20" s="21"/>
    </row>
    <row r="21" spans="2:10" ht="22.5" customHeight="1" x14ac:dyDescent="0.2">
      <c r="B21" s="20"/>
      <c r="C21" s="20"/>
      <c r="D21" s="20"/>
      <c r="E21" s="20"/>
      <c r="F21" s="19"/>
      <c r="G21" s="21"/>
      <c r="H21" s="21"/>
      <c r="I21" s="21"/>
      <c r="J21" s="21"/>
    </row>
    <row r="22" spans="2:10" ht="22.5" customHeight="1" x14ac:dyDescent="0.2">
      <c r="B22" s="20"/>
      <c r="C22" s="20"/>
      <c r="D22" s="20"/>
      <c r="E22" s="20"/>
      <c r="F22" s="19"/>
      <c r="G22" s="21"/>
      <c r="H22" s="21"/>
      <c r="I22" s="21"/>
      <c r="J22" s="21"/>
    </row>
    <row r="23" spans="2:10" ht="22.5" customHeight="1" x14ac:dyDescent="0.2">
      <c r="B23" s="20"/>
      <c r="C23" s="20"/>
      <c r="D23" s="20"/>
      <c r="E23" s="20"/>
      <c r="F23" s="19"/>
      <c r="G23" s="21"/>
      <c r="H23" s="21"/>
      <c r="I23" s="21"/>
      <c r="J23" s="21"/>
    </row>
    <row r="24" spans="2:10" ht="22.5" customHeight="1" x14ac:dyDescent="0.2">
      <c r="B24" s="20"/>
      <c r="C24" s="20"/>
      <c r="D24" s="20"/>
      <c r="E24" s="20"/>
      <c r="F24" s="19"/>
      <c r="G24" s="21"/>
      <c r="H24" s="21"/>
      <c r="I24" s="21"/>
      <c r="J24" s="21"/>
    </row>
    <row r="25" spans="2:10" ht="22.5" customHeight="1" x14ac:dyDescent="0.2">
      <c r="B25" s="20"/>
      <c r="C25" s="20"/>
      <c r="D25" s="20"/>
      <c r="E25" s="20"/>
      <c r="F25" s="19"/>
      <c r="G25" s="21"/>
      <c r="H25" s="21"/>
      <c r="I25" s="21"/>
      <c r="J25" s="21"/>
    </row>
    <row r="26" spans="2:10" ht="22.5" customHeight="1" x14ac:dyDescent="0.2">
      <c r="B26" s="20"/>
      <c r="C26" s="20"/>
      <c r="D26" s="20"/>
      <c r="E26" s="20"/>
      <c r="F26" s="19"/>
      <c r="G26" s="21"/>
      <c r="H26" s="21"/>
      <c r="I26" s="21"/>
      <c r="J26" s="21"/>
    </row>
    <row r="27" spans="2:10" ht="22.5" customHeight="1" x14ac:dyDescent="0.2">
      <c r="B27" s="20"/>
      <c r="C27" s="20"/>
      <c r="D27" s="20"/>
      <c r="E27" s="20"/>
      <c r="F27" s="19"/>
      <c r="G27" s="21"/>
      <c r="H27" s="21"/>
      <c r="I27" s="21"/>
      <c r="J27" s="21"/>
    </row>
    <row r="28" spans="2:10" ht="22.5" customHeight="1" x14ac:dyDescent="0.2">
      <c r="B28" s="20"/>
      <c r="C28" s="20"/>
      <c r="D28" s="20"/>
      <c r="E28" s="20"/>
      <c r="F28" s="19"/>
      <c r="G28" s="21"/>
      <c r="H28" s="21"/>
      <c r="I28" s="21"/>
      <c r="J28" s="21"/>
    </row>
    <row r="29" spans="2:10" ht="22.5" customHeight="1" x14ac:dyDescent="0.2">
      <c r="B29" s="20"/>
      <c r="C29" s="20"/>
      <c r="D29" s="20"/>
      <c r="E29" s="20"/>
      <c r="F29" s="19"/>
      <c r="G29" s="21"/>
      <c r="H29" s="21"/>
      <c r="I29" s="21"/>
      <c r="J29" s="21"/>
    </row>
    <row r="30" spans="2:10" ht="22.5" customHeight="1" x14ac:dyDescent="0.2">
      <c r="B30" s="20"/>
      <c r="C30" s="20"/>
      <c r="D30" s="20"/>
      <c r="E30" s="20"/>
      <c r="F30" s="19"/>
      <c r="G30" s="21"/>
      <c r="H30" s="21"/>
      <c r="I30" s="21"/>
      <c r="J30" s="21"/>
    </row>
    <row r="31" spans="2:10" ht="22.5" customHeight="1" x14ac:dyDescent="0.2">
      <c r="B31" s="20"/>
      <c r="C31" s="20"/>
      <c r="D31" s="20"/>
      <c r="E31" s="20"/>
      <c r="F31" s="19"/>
      <c r="G31" s="21"/>
      <c r="H31" s="21"/>
      <c r="I31" s="21"/>
      <c r="J31" s="21"/>
    </row>
    <row r="32" spans="2:10" ht="22.5" customHeight="1" x14ac:dyDescent="0.2">
      <c r="B32" s="20"/>
      <c r="C32" s="20"/>
      <c r="D32" s="20"/>
      <c r="E32" s="20"/>
      <c r="F32" s="19"/>
      <c r="G32" s="21"/>
      <c r="H32" s="21"/>
      <c r="I32" s="21"/>
      <c r="J32" s="21"/>
    </row>
  </sheetData>
  <sheetProtection algorithmName="SHA-512" hashValue="7yO2Ak/Rid9HXIkFPx0iH9nL8qG1SiGQ2qqfA23sTRlGor4Ye1v+mmnawF0XZB5qFtyjb0KNdFlU6F7q6fKtcQ==" saltValue="D7I2VlqRkugC5qO+SjRNFw==" spinCount="100000" sheet="1" objects="1" scenarios="1"/>
  <protectedRanges>
    <protectedRange algorithmName="SHA-512" hashValue="Qu+dxDpIoxDEwmRQuW3Rq7puA+CWCubFE46dUix103qNWV7vttiGxjyPbJUCJ91MmF/HGoNDFQzKCHfFG0wqbA==" saltValue="KzQGbALK4iklP6OMIaUMCA==" spinCount="100000" sqref="B1:J15" name="Περιοχή1"/>
  </protectedRanges>
  <mergeCells count="6">
    <mergeCell ref="B6:D6"/>
    <mergeCell ref="B1:D1"/>
    <mergeCell ref="B2:D2"/>
    <mergeCell ref="B3:D3"/>
    <mergeCell ref="B4:D4"/>
    <mergeCell ref="B5:D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3</vt:i4>
      </vt:variant>
      <vt:variant>
        <vt:lpstr>Καθορισμένες περιοχές</vt:lpstr>
      </vt:variant>
      <vt:variant>
        <vt:i4>1</vt:i4>
      </vt:variant>
    </vt:vector>
  </HeadingPairs>
  <TitlesOfParts>
    <vt:vector size="4" baseType="lpstr">
      <vt:lpstr>INVOICE FINAL</vt:lpstr>
      <vt:lpstr>ACCOMMODATION</vt:lpstr>
      <vt:lpstr>TRAVEL INFO</vt:lpstr>
      <vt:lpstr>'INVOICE FINAL'!Print_Area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2024-11-25T12:18:55Z</cp:lastPrinted>
  <dcterms:created xsi:type="dcterms:W3CDTF">2024-10-29T08:26:04Z</dcterms:created>
  <dcterms:modified xsi:type="dcterms:W3CDTF">2025-10-07T18:21:22Z</dcterms:modified>
</cp:coreProperties>
</file>