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bjudo.sharepoint.com/sites/EVT-Events/Documents partages/Events/20260131 - OPEN &amp; OTC 2026/OTC/"/>
    </mc:Choice>
  </mc:AlternateContent>
  <xr:revisionPtr revIDLastSave="577" documentId="8_{E57FEC57-6BFB-4D02-89D8-2C8AB083444D}" xr6:coauthVersionLast="47" xr6:coauthVersionMax="47" xr10:uidLastSave="{1CD7A115-6D15-4E11-85E0-9DC661E9AE29}"/>
  <workbookProtection workbookAlgorithmName="SHA-512" workbookHashValue="dnv3qrl0KUlOiOfSHq/f77RYKCnIwROF9z5AtAqznXwhM45KGJL5YlKJrHiefdZBxt2QGw16Xh5hfmnFhMVe5Q==" workbookSaltValue="wO4iYq5OWPPI3Lm24lV6rw==" workbookSpinCount="100000" lockStructure="1"/>
  <bookViews>
    <workbookView xWindow="-120" yWindow="-120" windowWidth="29040" windowHeight="15840" xr2:uid="{30FCA933-869D-4B47-B3FA-2E73EDDEE41D}"/>
  </bookViews>
  <sheets>
    <sheet name="Sheet1" sheetId="1" r:id="rId1"/>
    <sheet name="config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AC18" i="1"/>
  <c r="X17" i="1"/>
  <c r="X16" i="1"/>
  <c r="X15" i="1"/>
  <c r="AC15" i="1" s="1"/>
  <c r="X14" i="1"/>
  <c r="AC14" i="1" s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7" i="1"/>
  <c r="AC16" i="1"/>
  <c r="X13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6" i="1"/>
  <c r="AA15" i="1"/>
  <c r="AA14" i="1"/>
  <c r="AA17" i="1"/>
  <c r="AA13" i="1"/>
  <c r="AB13" i="1"/>
  <c r="AC13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D19" i="1" l="1"/>
  <c r="AD35" i="1"/>
  <c r="AD43" i="1"/>
  <c r="AD51" i="1"/>
  <c r="AD59" i="1"/>
  <c r="AD67" i="1"/>
  <c r="AD75" i="1"/>
  <c r="AD83" i="1"/>
  <c r="AD91" i="1"/>
  <c r="AD27" i="1"/>
  <c r="AD20" i="1"/>
  <c r="AD28" i="1"/>
  <c r="AD36" i="1"/>
  <c r="AD52" i="1"/>
  <c r="AD60" i="1"/>
  <c r="AD68" i="1"/>
  <c r="AD76" i="1"/>
  <c r="AD84" i="1"/>
  <c r="AD44" i="1"/>
  <c r="AD21" i="1"/>
  <c r="AD29" i="1"/>
  <c r="AD37" i="1"/>
  <c r="AD45" i="1"/>
  <c r="AD53" i="1"/>
  <c r="AD61" i="1"/>
  <c r="AD69" i="1"/>
  <c r="AD77" i="1"/>
  <c r="AD93" i="1"/>
  <c r="AD92" i="1"/>
  <c r="AD85" i="1"/>
  <c r="AA11" i="1"/>
  <c r="AD25" i="1"/>
  <c r="AD33" i="1"/>
  <c r="AD41" i="1"/>
  <c r="AD49" i="1"/>
  <c r="AD57" i="1"/>
  <c r="AD65" i="1"/>
  <c r="AD73" i="1"/>
  <c r="AD81" i="1"/>
  <c r="AD89" i="1"/>
  <c r="AD18" i="1"/>
  <c r="AD26" i="1"/>
  <c r="AD34" i="1"/>
  <c r="AD42" i="1"/>
  <c r="AD50" i="1"/>
  <c r="AD58" i="1"/>
  <c r="AD66" i="1"/>
  <c r="AD74" i="1"/>
  <c r="AD82" i="1"/>
  <c r="AD90" i="1"/>
  <c r="AD78" i="1"/>
  <c r="AD15" i="1"/>
  <c r="AD23" i="1"/>
  <c r="AD31" i="1"/>
  <c r="AD39" i="1"/>
  <c r="AD47" i="1"/>
  <c r="AD55" i="1"/>
  <c r="AD63" i="1"/>
  <c r="AD71" i="1"/>
  <c r="AD79" i="1"/>
  <c r="AD87" i="1"/>
  <c r="AD30" i="1"/>
  <c r="AD54" i="1"/>
  <c r="AD70" i="1"/>
  <c r="AD86" i="1"/>
  <c r="AD16" i="1"/>
  <c r="AD24" i="1"/>
  <c r="AD32" i="1"/>
  <c r="AD40" i="1"/>
  <c r="AD48" i="1"/>
  <c r="AD56" i="1"/>
  <c r="AD64" i="1"/>
  <c r="AD72" i="1"/>
  <c r="AD80" i="1"/>
  <c r="AD88" i="1"/>
  <c r="AD38" i="1"/>
  <c r="AD62" i="1"/>
  <c r="AD22" i="1"/>
  <c r="AD46" i="1"/>
  <c r="AD14" i="1"/>
  <c r="AD17" i="1"/>
  <c r="AD13" i="1"/>
  <c r="AB11" i="1"/>
  <c r="AC11" i="1"/>
  <c r="AD11" i="1" l="1"/>
</calcChain>
</file>

<file path=xl/sharedStrings.xml><?xml version="1.0" encoding="utf-8"?>
<sst xmlns="http://schemas.openxmlformats.org/spreadsheetml/2006/main" count="113" uniqueCount="79">
  <si>
    <t>Nation/Team</t>
  </si>
  <si>
    <t>Name</t>
  </si>
  <si>
    <t>Address</t>
  </si>
  <si>
    <t>Mail</t>
  </si>
  <si>
    <t xml:space="preserve">Contact person on site </t>
  </si>
  <si>
    <t>Phone</t>
  </si>
  <si>
    <t>Hand-written forms will NOT be accepted!</t>
  </si>
  <si>
    <t>Personal information</t>
  </si>
  <si>
    <t>Arrival</t>
  </si>
  <si>
    <t>Departure</t>
  </si>
  <si>
    <t>Accomodations</t>
  </si>
  <si>
    <t>No.</t>
  </si>
  <si>
    <t>Type</t>
  </si>
  <si>
    <t>Date</t>
  </si>
  <si>
    <t>Time</t>
  </si>
  <si>
    <t>From</t>
  </si>
  <si>
    <t>To</t>
  </si>
  <si>
    <t>Check-In Date</t>
  </si>
  <si>
    <t>Check-Out Date</t>
  </si>
  <si>
    <t>Room Mate(s)</t>
  </si>
  <si>
    <t>BB/HB/FB</t>
  </si>
  <si>
    <t>Travel</t>
  </si>
  <si>
    <t>Tintin</t>
  </si>
  <si>
    <t>Car/bus</t>
  </si>
  <si>
    <t>No transfer (own car/bus)</t>
  </si>
  <si>
    <t>PARIS Grand Slam (60 €)</t>
  </si>
  <si>
    <t>FB</t>
  </si>
  <si>
    <t>lists</t>
  </si>
  <si>
    <t>Coach</t>
  </si>
  <si>
    <t>Team Official</t>
  </si>
  <si>
    <t>Physiotherapist</t>
  </si>
  <si>
    <t>Flight</t>
  </si>
  <si>
    <t>Train</t>
  </si>
  <si>
    <t>Key</t>
  </si>
  <si>
    <t>Price</t>
  </si>
  <si>
    <t>Liège Train Station (free)</t>
  </si>
  <si>
    <t>No Accomodations (200€)</t>
  </si>
  <si>
    <t>HB (lunch only)</t>
  </si>
  <si>
    <t>HB (dinner only)</t>
  </si>
  <si>
    <t>BB</t>
  </si>
  <si>
    <t>EJU Fee</t>
  </si>
  <si>
    <t>Athlete (50€ EJU Fee)</t>
  </si>
  <si>
    <t>Brussels Airport - Zaventem (30€)</t>
  </si>
  <si>
    <t>M</t>
  </si>
  <si>
    <t>W</t>
  </si>
  <si>
    <t>Total sum will be shown when 
all cells are filled</t>
  </si>
  <si>
    <t>Function*</t>
  </si>
  <si>
    <t>Transfer*</t>
  </si>
  <si>
    <t>Hotel Name*</t>
  </si>
  <si>
    <t>Columns with (*) are mandatory</t>
  </si>
  <si>
    <t>Last Name*</t>
  </si>
  <si>
    <t>First Name*</t>
  </si>
  <si>
    <t>Sex*</t>
  </si>
  <si>
    <t>Weight Cat.</t>
  </si>
  <si>
    <t>Total</t>
  </si>
  <si>
    <t>Remarks</t>
  </si>
  <si>
    <t>W-48</t>
  </si>
  <si>
    <t>W-52</t>
  </si>
  <si>
    <t>W-57</t>
  </si>
  <si>
    <t>W-63</t>
  </si>
  <si>
    <t>W-70</t>
  </si>
  <si>
    <t>W-78</t>
  </si>
  <si>
    <t>W+78</t>
  </si>
  <si>
    <t>M-60</t>
  </si>
  <si>
    <t>M-66</t>
  </si>
  <si>
    <t>M-73</t>
  </si>
  <si>
    <t>M-81</t>
  </si>
  <si>
    <t>M-90</t>
  </si>
  <si>
    <t>M-100</t>
  </si>
  <si>
    <t>M+100</t>
  </si>
  <si>
    <t>EJU OTC Herstal 2026</t>
  </si>
  <si>
    <r>
      <t>Please return the form until latest</t>
    </r>
    <r>
      <rPr>
        <b/>
        <sz val="10"/>
        <color rgb="FFFF0000"/>
        <rFont val="Arial"/>
        <family val="2"/>
      </rPr>
      <t xml:space="preserve"> January 5th 2026 </t>
    </r>
    <r>
      <rPr>
        <b/>
        <sz val="10"/>
        <color theme="1"/>
        <rFont val="Arial"/>
        <family val="2"/>
      </rPr>
      <t>to events@judowb.be</t>
    </r>
  </si>
  <si>
    <t># nights</t>
  </si>
  <si>
    <t>Cat A - Single (145€ p.n.)</t>
  </si>
  <si>
    <t>Cat A - Twin (115€ p.n.)</t>
  </si>
  <si>
    <t>Cat B - Single (123€ p.n.)</t>
  </si>
  <si>
    <t>Cat B - Twin (88€ p.n.)</t>
  </si>
  <si>
    <t>PARIS Grand Slam (70 €)</t>
  </si>
  <si>
    <t>Athlete (60€ EJU Fee)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</si>
</sst>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&quot;€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name val="Calibri"/>
      <family val="2"/>
      <scheme val="minor"/>
    </font>
    <font>
      <sz val="28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14" fontId="0" fillId="0" borderId="0" xfId="0" applyNumberFormat="1"/>
    <xf numFmtId="44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20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vertical="center"/>
    </xf>
    <xf numFmtId="0" fontId="3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164" fontId="2" fillId="3" borderId="19" xfId="0" applyNumberFormat="1" applyFont="1" applyFill="1" applyBorder="1" applyAlignment="1">
      <alignment horizontal="center" vertical="center"/>
    </xf>
    <xf numFmtId="164" fontId="5" fillId="3" borderId="20" xfId="0" applyNumberFormat="1" applyFont="1" applyFill="1" applyBorder="1" applyAlignment="1">
      <alignment horizontal="center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9" fillId="3" borderId="2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5" fillId="5" borderId="4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>
      <alignment horizontal="center" vertical="center"/>
    </xf>
    <xf numFmtId="164" fontId="4" fillId="2" borderId="25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164" fontId="9" fillId="2" borderId="26" xfId="0" applyNumberFormat="1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" xfId="0" applyFont="1" applyFill="1" applyBorder="1" applyAlignment="1" applyProtection="1">
      <alignment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vertical="center"/>
      <protection locked="0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vertical="center"/>
      <protection locked="0"/>
    </xf>
    <xf numFmtId="0" fontId="9" fillId="4" borderId="20" xfId="0" applyFont="1" applyFill="1" applyBorder="1" applyAlignment="1" applyProtection="1">
      <alignment vertical="center"/>
      <protection locked="0"/>
    </xf>
    <xf numFmtId="14" fontId="9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164" fontId="9" fillId="5" borderId="4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 applyProtection="1">
      <alignment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26" xfId="0" applyFont="1" applyFill="1" applyBorder="1" applyAlignment="1" applyProtection="1">
      <alignment horizontal="center" vertical="center"/>
      <protection locked="0"/>
    </xf>
    <xf numFmtId="0" fontId="9" fillId="5" borderId="23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14" fontId="9" fillId="3" borderId="22" xfId="0" applyNumberFormat="1" applyFont="1" applyFill="1" applyBorder="1" applyAlignment="1" applyProtection="1">
      <alignment horizontal="center" vertical="center"/>
      <protection locked="0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14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164" fontId="9" fillId="5" borderId="24" xfId="0" applyNumberFormat="1" applyFont="1" applyFill="1" applyBorder="1" applyAlignment="1">
      <alignment horizontal="center" vertical="center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29" xfId="0" applyFont="1" applyBorder="1" applyAlignment="1" applyProtection="1">
      <alignment vertical="center"/>
      <protection locked="0"/>
    </xf>
    <xf numFmtId="0" fontId="3" fillId="5" borderId="25" xfId="0" applyFont="1" applyFill="1" applyBorder="1" applyAlignment="1">
      <alignment horizontal="center" vertical="center"/>
    </xf>
    <xf numFmtId="0" fontId="3" fillId="0" borderId="3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9D9D9"/>
      <color rgb="FFFFC5C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247650</xdr:rowOff>
    </xdr:from>
    <xdr:to>
      <xdr:col>2</xdr:col>
      <xdr:colOff>524486</xdr:colOff>
      <xdr:row>0</xdr:row>
      <xdr:rowOff>1152525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704CF8-5C1F-0186-77B1-4D5A9EA0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47650"/>
          <a:ext cx="1800836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456426</xdr:colOff>
      <xdr:row>0</xdr:row>
      <xdr:rowOff>76200</xdr:rowOff>
    </xdr:from>
    <xdr:to>
      <xdr:col>12</xdr:col>
      <xdr:colOff>355246</xdr:colOff>
      <xdr:row>1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E9C6D1-CA44-EBD1-AE59-BC709C956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526" y="76200"/>
          <a:ext cx="1527595" cy="1190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4A0014-A91D-4F21-B121-8D4514D8A12A}" name="Tprices" displayName="Tprices" ref="B15:C29" totalsRowShown="0">
  <autoFilter ref="B15:C29" xr:uid="{1B4A0014-A91D-4F21-B121-8D4514D8A12A}"/>
  <tableColumns count="2">
    <tableColumn id="1" xr3:uid="{AB9390E3-DEFA-4258-A3B4-3C46B96D203A}" name="Key"/>
    <tableColumn id="2" xr3:uid="{357E9A53-230D-4957-8212-E1BC04E03E76}" name="Price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177E-AFF2-45EF-BCFE-EB88ED0DC994}">
  <dimension ref="A1:AE105"/>
  <sheetViews>
    <sheetView showGridLines="0" tabSelected="1" topLeftCell="A9" workbookViewId="0">
      <pane xSplit="3" topLeftCell="D1" activePane="topRight" state="frozen"/>
      <selection activeCell="A2" sqref="A2"/>
      <selection pane="topRight" activeCell="B14" sqref="B14"/>
    </sheetView>
  </sheetViews>
  <sheetFormatPr defaultColWidth="11.42578125" defaultRowHeight="12" x14ac:dyDescent="0.25"/>
  <cols>
    <col min="1" max="1" width="3.5703125" style="3" bestFit="1" customWidth="1"/>
    <col min="2" max="2" width="18.5703125" style="4" bestFit="1" customWidth="1"/>
    <col min="3" max="3" width="15" style="4" customWidth="1"/>
    <col min="4" max="5" width="10.5703125" style="3" customWidth="1"/>
    <col min="6" max="6" width="17" style="4" customWidth="1"/>
    <col min="7" max="10" width="10.5703125" style="3" customWidth="1"/>
    <col min="11" max="11" width="12.5703125" style="3" customWidth="1"/>
    <col min="12" max="12" width="11.85546875" style="3" customWidth="1"/>
    <col min="13" max="13" width="27.140625" style="3" bestFit="1" customWidth="1"/>
    <col min="14" max="14" width="27.7109375" style="4" bestFit="1" customWidth="1"/>
    <col min="15" max="19" width="10.5703125" style="3" customWidth="1"/>
    <col min="20" max="20" width="27.140625" style="3" bestFit="1" customWidth="1"/>
    <col min="21" max="21" width="27.28515625" style="4" bestFit="1" customWidth="1"/>
    <col min="22" max="22" width="16.42578125" style="4" bestFit="1" customWidth="1"/>
    <col min="23" max="23" width="11.85546875" style="3" customWidth="1"/>
    <col min="24" max="24" width="11.85546875" style="3" hidden="1" customWidth="1"/>
    <col min="25" max="25" width="10.5703125" style="3" customWidth="1"/>
    <col min="26" max="27" width="17.42578125" style="4" customWidth="1"/>
    <col min="28" max="30" width="19.28515625" style="3" customWidth="1"/>
    <col min="31" max="31" width="65.85546875" style="4" customWidth="1"/>
    <col min="32" max="16384" width="11.42578125" style="4"/>
  </cols>
  <sheetData>
    <row r="1" spans="1:31" ht="96" customHeight="1" x14ac:dyDescent="0.25">
      <c r="D1" s="5" t="s">
        <v>70</v>
      </c>
      <c r="E1" s="5"/>
    </row>
    <row r="3" spans="1:31" ht="24.95" customHeight="1" x14ac:dyDescent="0.25">
      <c r="B3" s="6" t="s">
        <v>0</v>
      </c>
      <c r="C3" s="91"/>
      <c r="D3" s="92"/>
      <c r="E3" s="92"/>
      <c r="F3" s="93"/>
      <c r="G3" s="6" t="s">
        <v>1</v>
      </c>
      <c r="H3" s="91"/>
      <c r="I3" s="93"/>
      <c r="J3" s="6" t="s">
        <v>2</v>
      </c>
      <c r="K3" s="91"/>
      <c r="L3" s="93"/>
      <c r="M3" s="6" t="s">
        <v>3</v>
      </c>
      <c r="N3" s="31"/>
    </row>
    <row r="4" spans="1:31" ht="15" customHeight="1" x14ac:dyDescent="0.25">
      <c r="B4" s="3"/>
      <c r="C4" s="3"/>
      <c r="F4" s="3"/>
    </row>
    <row r="5" spans="1:31" ht="24.95" customHeight="1" x14ac:dyDescent="0.25">
      <c r="B5" s="7" t="s">
        <v>4</v>
      </c>
      <c r="C5" s="91"/>
      <c r="D5" s="92"/>
      <c r="E5" s="92"/>
      <c r="F5" s="93"/>
      <c r="G5" s="6" t="s">
        <v>5</v>
      </c>
      <c r="H5" s="91"/>
      <c r="I5" s="93"/>
      <c r="J5" s="6" t="s">
        <v>3</v>
      </c>
      <c r="K5" s="91"/>
      <c r="L5" s="93"/>
      <c r="M5" s="4"/>
      <c r="AA5" s="94" t="s">
        <v>45</v>
      </c>
      <c r="AB5" s="94"/>
      <c r="AC5" s="94"/>
      <c r="AD5" s="94"/>
    </row>
    <row r="6" spans="1:31" ht="24.95" customHeight="1" thickBot="1" x14ac:dyDescent="0.3">
      <c r="B6" s="7"/>
      <c r="C6" s="3"/>
      <c r="F6" s="3"/>
      <c r="G6" s="6"/>
      <c r="J6" s="6"/>
      <c r="M6" s="4"/>
      <c r="AA6" s="94"/>
      <c r="AB6" s="94"/>
      <c r="AC6" s="94"/>
      <c r="AD6" s="94"/>
    </row>
    <row r="7" spans="1:31" ht="15.75" customHeight="1" x14ac:dyDescent="0.25">
      <c r="B7" s="88" t="s">
        <v>71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0"/>
      <c r="AA7" s="94"/>
      <c r="AB7" s="94"/>
      <c r="AC7" s="94"/>
      <c r="AD7" s="94"/>
    </row>
    <row r="8" spans="1:31" ht="21" customHeight="1" thickBot="1" x14ac:dyDescent="0.3">
      <c r="B8" s="106" t="s">
        <v>6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AA8" s="94"/>
      <c r="AB8" s="94"/>
      <c r="AC8" s="94"/>
      <c r="AD8" s="94"/>
    </row>
    <row r="9" spans="1:31" ht="21" customHeight="1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AA9" s="94"/>
      <c r="AB9" s="94"/>
      <c r="AC9" s="94"/>
      <c r="AD9" s="94"/>
    </row>
    <row r="10" spans="1:31" ht="14.25" customHeight="1" thickBot="1" x14ac:dyDescent="0.3">
      <c r="B10" s="20"/>
      <c r="C10" s="20"/>
      <c r="D10" s="20"/>
      <c r="E10" s="20"/>
      <c r="F10" s="20"/>
      <c r="G10" s="96" t="s">
        <v>49</v>
      </c>
      <c r="H10" s="96"/>
      <c r="I10" s="96"/>
      <c r="J10" s="96"/>
      <c r="K10" s="96"/>
      <c r="L10" s="96"/>
      <c r="M10" s="96"/>
      <c r="N10" s="20"/>
      <c r="O10" s="20"/>
      <c r="AA10" s="95"/>
      <c r="AB10" s="95"/>
      <c r="AC10" s="95"/>
      <c r="AD10" s="95"/>
    </row>
    <row r="11" spans="1:31" s="8" customFormat="1" ht="16.5" thickBot="1" x14ac:dyDescent="0.3">
      <c r="A11" s="97" t="s">
        <v>7</v>
      </c>
      <c r="B11" s="98"/>
      <c r="C11" s="98"/>
      <c r="D11" s="98"/>
      <c r="E11" s="98"/>
      <c r="F11" s="99"/>
      <c r="G11" s="100" t="s">
        <v>8</v>
      </c>
      <c r="H11" s="101"/>
      <c r="I11" s="101"/>
      <c r="J11" s="101"/>
      <c r="K11" s="101"/>
      <c r="L11" s="101"/>
      <c r="M11" s="102"/>
      <c r="N11" s="100" t="s">
        <v>9</v>
      </c>
      <c r="O11" s="101"/>
      <c r="P11" s="101"/>
      <c r="Q11" s="101"/>
      <c r="R11" s="101"/>
      <c r="S11" s="101"/>
      <c r="T11" s="102"/>
      <c r="U11" s="103" t="s">
        <v>10</v>
      </c>
      <c r="V11" s="104"/>
      <c r="W11" s="104"/>
      <c r="X11" s="104"/>
      <c r="Y11" s="104"/>
      <c r="Z11" s="105"/>
      <c r="AA11" s="33">
        <f>SUM(AA14:AA93)</f>
        <v>0</v>
      </c>
      <c r="AB11" s="27">
        <f>SUM(AB14:AB93)</f>
        <v>0</v>
      </c>
      <c r="AC11" s="17">
        <f>SUM(AC14:AC93)</f>
        <v>0</v>
      </c>
      <c r="AD11" s="46">
        <f>SUM(AD14:AD93)</f>
        <v>0</v>
      </c>
      <c r="AE11" s="82"/>
    </row>
    <row r="12" spans="1:31" s="8" customFormat="1" ht="12.75" thickBot="1" x14ac:dyDescent="0.3">
      <c r="A12" s="35" t="s">
        <v>11</v>
      </c>
      <c r="B12" s="43" t="s">
        <v>50</v>
      </c>
      <c r="C12" s="43" t="s">
        <v>51</v>
      </c>
      <c r="D12" s="43" t="s">
        <v>52</v>
      </c>
      <c r="E12" s="81" t="s">
        <v>53</v>
      </c>
      <c r="F12" s="40" t="s">
        <v>46</v>
      </c>
      <c r="G12" s="21" t="s">
        <v>12</v>
      </c>
      <c r="H12" s="10" t="s">
        <v>13</v>
      </c>
      <c r="I12" s="10" t="s">
        <v>14</v>
      </c>
      <c r="J12" s="10" t="s">
        <v>11</v>
      </c>
      <c r="K12" s="10" t="s">
        <v>15</v>
      </c>
      <c r="L12" s="10" t="s">
        <v>16</v>
      </c>
      <c r="M12" s="41" t="s">
        <v>47</v>
      </c>
      <c r="N12" s="21" t="s">
        <v>12</v>
      </c>
      <c r="O12" s="10" t="s">
        <v>13</v>
      </c>
      <c r="P12" s="10" t="s">
        <v>14</v>
      </c>
      <c r="Q12" s="10" t="s">
        <v>11</v>
      </c>
      <c r="R12" s="10" t="s">
        <v>15</v>
      </c>
      <c r="S12" s="10" t="s">
        <v>16</v>
      </c>
      <c r="T12" s="41" t="s">
        <v>47</v>
      </c>
      <c r="U12" s="42" t="s">
        <v>48</v>
      </c>
      <c r="V12" s="14" t="s">
        <v>17</v>
      </c>
      <c r="W12" s="14" t="s">
        <v>18</v>
      </c>
      <c r="X12" s="14" t="s">
        <v>72</v>
      </c>
      <c r="Y12" s="14" t="s">
        <v>19</v>
      </c>
      <c r="Z12" s="24" t="s">
        <v>20</v>
      </c>
      <c r="AA12" s="32" t="s">
        <v>40</v>
      </c>
      <c r="AB12" s="21" t="s">
        <v>21</v>
      </c>
      <c r="AC12" s="14" t="s">
        <v>10</v>
      </c>
      <c r="AD12" s="47" t="s">
        <v>54</v>
      </c>
      <c r="AE12" s="83" t="s">
        <v>55</v>
      </c>
    </row>
    <row r="13" spans="1:31" s="9" customFormat="1" x14ac:dyDescent="0.25">
      <c r="A13" s="36">
        <v>0</v>
      </c>
      <c r="B13" s="37" t="s">
        <v>22</v>
      </c>
      <c r="C13" s="37"/>
      <c r="D13" s="38" t="s">
        <v>43</v>
      </c>
      <c r="E13" s="45" t="s">
        <v>64</v>
      </c>
      <c r="F13" s="39" t="s">
        <v>41</v>
      </c>
      <c r="G13" s="22" t="s">
        <v>23</v>
      </c>
      <c r="H13" s="11">
        <v>46054</v>
      </c>
      <c r="I13" s="12">
        <v>0.75</v>
      </c>
      <c r="J13" s="13"/>
      <c r="K13" s="13"/>
      <c r="L13" s="13"/>
      <c r="M13" s="23" t="s">
        <v>24</v>
      </c>
      <c r="N13" s="22" t="s">
        <v>23</v>
      </c>
      <c r="O13" s="11">
        <v>46058</v>
      </c>
      <c r="P13" s="12"/>
      <c r="Q13" s="13"/>
      <c r="R13" s="13"/>
      <c r="S13" s="13"/>
      <c r="T13" s="23" t="s">
        <v>25</v>
      </c>
      <c r="U13" s="25" t="s">
        <v>73</v>
      </c>
      <c r="V13" s="16">
        <v>44955</v>
      </c>
      <c r="W13" s="16">
        <v>44959</v>
      </c>
      <c r="X13" s="85">
        <f>W13-V13</f>
        <v>4</v>
      </c>
      <c r="Y13" s="15"/>
      <c r="Z13" s="26" t="s">
        <v>39</v>
      </c>
      <c r="AA13" s="34">
        <f>_xlfn.IFNA(_xlfn.XLOOKUP(F13,Tprices[Key],Tprices[Price]),0)</f>
        <v>0</v>
      </c>
      <c r="AB13" s="28">
        <f>IF(OR(M13&lt;&gt;"",T13&lt;&gt;""),_xlfn.IFNA(_xlfn.XLOOKUP(T13,Tprices[Key],Tprices[Price]),0)+_xlfn.IFNA(_xlfn.XLOOKUP(M13,Tprices[Key],Tprices[Price]),0),"")</f>
        <v>0</v>
      </c>
      <c r="AC13" s="18">
        <f>IF(U13&lt;&gt;"",_xlfn.IFNA(_xlfn.XLOOKUP(U13,Tprices[Key],Tprices[Price]),0)+_xlfn.IFNA(_xlfn.XLOOKUP(Z13,Tprices[Key],Tprices[Price]),0),"")</f>
        <v>145</v>
      </c>
      <c r="AD13" s="48">
        <f>IF(AND(AB13&lt;&gt;"",AC13&lt;&gt;"",AA13&lt;&gt;""),AC13+AB13+AA13,"")</f>
        <v>145</v>
      </c>
      <c r="AE13" s="84"/>
    </row>
    <row r="14" spans="1:31" x14ac:dyDescent="0.25">
      <c r="A14" s="51">
        <v>1</v>
      </c>
      <c r="B14" s="52"/>
      <c r="C14" s="52"/>
      <c r="D14" s="53"/>
      <c r="E14" s="54"/>
      <c r="F14" s="55"/>
      <c r="G14" s="56"/>
      <c r="H14" s="57"/>
      <c r="I14" s="44"/>
      <c r="J14" s="44"/>
      <c r="K14" s="44"/>
      <c r="L14" s="44"/>
      <c r="M14" s="58"/>
      <c r="N14" s="56"/>
      <c r="O14" s="57"/>
      <c r="P14" s="44"/>
      <c r="Q14" s="44"/>
      <c r="R14" s="44"/>
      <c r="S14" s="44"/>
      <c r="T14" s="58"/>
      <c r="U14" s="59"/>
      <c r="V14" s="60"/>
      <c r="W14" s="60"/>
      <c r="X14" s="86">
        <f>IF(U14="No Accomodations (200€)",1,MAX(W14-V14,2))</f>
        <v>2</v>
      </c>
      <c r="Y14" s="61"/>
      <c r="Z14" s="62"/>
      <c r="AA14" s="63" t="str">
        <f>IF(F14&lt;&gt;"",_xlfn.IFNA(_xlfn.XLOOKUP(F14,Tprices[Key],Tprices[Price]),0),"")</f>
        <v/>
      </c>
      <c r="AB14" s="29" t="str">
        <f>IF(OR(M14&lt;&gt;"",T14&lt;&gt;""),_xlfn.IFNA(_xlfn.XLOOKUP(T14,Tprices[Key],Tprices[Price]),0)+_xlfn.IFNA(_xlfn.XLOOKUP(M14,Tprices[Key],Tprices[Price]),0),"")</f>
        <v/>
      </c>
      <c r="AC14" s="19" t="str">
        <f>IF(U14&lt;&gt;"",_xlfn.IFNA(X14*(_xlfn.XLOOKUP(U14,Tprices[Key],Tprices[Price])),0)+_xlfn.IFNA(X14*(_xlfn.XLOOKUP(Z14,Tprices[Key],Tprices[Price])),0),"")</f>
        <v/>
      </c>
      <c r="AD14" s="49" t="str">
        <f t="shared" ref="AD14:AD77" si="0">IF(AND(AB14&lt;&gt;"",AC14&lt;&gt;"",AA14&lt;&gt;""),AC14+AB14+AA14,"")</f>
        <v/>
      </c>
      <c r="AE14" s="79"/>
    </row>
    <row r="15" spans="1:31" x14ac:dyDescent="0.25">
      <c r="A15" s="51">
        <v>2</v>
      </c>
      <c r="B15" s="52"/>
      <c r="C15" s="52"/>
      <c r="D15" s="53"/>
      <c r="E15" s="54"/>
      <c r="F15" s="55"/>
      <c r="G15" s="56"/>
      <c r="H15" s="57"/>
      <c r="I15" s="44"/>
      <c r="J15" s="44"/>
      <c r="K15" s="44"/>
      <c r="L15" s="44"/>
      <c r="M15" s="58"/>
      <c r="N15" s="56"/>
      <c r="O15" s="57"/>
      <c r="P15" s="44"/>
      <c r="Q15" s="44"/>
      <c r="R15" s="44"/>
      <c r="S15" s="44"/>
      <c r="T15" s="58"/>
      <c r="U15" s="59"/>
      <c r="V15" s="60"/>
      <c r="W15" s="60"/>
      <c r="X15" s="86">
        <f t="shared" ref="X15:X78" si="1">IF(U15="No Accomodations (200€)",1,MAX(W15-V15,2))</f>
        <v>2</v>
      </c>
      <c r="Y15" s="61"/>
      <c r="Z15" s="62"/>
      <c r="AA15" s="63" t="str">
        <f>IF(F15&lt;&gt;"",_xlfn.IFNA(_xlfn.XLOOKUP(F15,Tprices[Key],Tprices[Price]),0),"")</f>
        <v/>
      </c>
      <c r="AB15" s="29" t="str">
        <f>IF(OR(M15&lt;&gt;"",T15&lt;&gt;""),_xlfn.IFNA(_xlfn.XLOOKUP(T15,Tprices[Key],Tprices[Price]),0)+_xlfn.IFNA(_xlfn.XLOOKUP(M15,Tprices[Key],Tprices[Price]),0),"")</f>
        <v/>
      </c>
      <c r="AC15" s="19" t="str">
        <f>IF(U15&lt;&gt;"",_xlfn.IFNA(X15*(_xlfn.XLOOKUP(U15,Tprices[Key],Tprices[Price])),0)+_xlfn.IFNA(X15*(_xlfn.XLOOKUP(Z15,Tprices[Key],Tprices[Price])),0),"")</f>
        <v/>
      </c>
      <c r="AD15" s="49" t="str">
        <f t="shared" si="0"/>
        <v/>
      </c>
      <c r="AE15" s="79"/>
    </row>
    <row r="16" spans="1:31" x14ac:dyDescent="0.25">
      <c r="A16" s="51">
        <v>3</v>
      </c>
      <c r="B16" s="52"/>
      <c r="C16" s="52"/>
      <c r="D16" s="53"/>
      <c r="E16" s="54"/>
      <c r="F16" s="55"/>
      <c r="G16" s="56"/>
      <c r="H16" s="57"/>
      <c r="I16" s="44"/>
      <c r="J16" s="44"/>
      <c r="K16" s="44"/>
      <c r="L16" s="44"/>
      <c r="M16" s="58"/>
      <c r="N16" s="56"/>
      <c r="O16" s="57"/>
      <c r="P16" s="44"/>
      <c r="Q16" s="44"/>
      <c r="R16" s="44"/>
      <c r="S16" s="44"/>
      <c r="T16" s="58"/>
      <c r="U16" s="59"/>
      <c r="V16" s="60"/>
      <c r="W16" s="60"/>
      <c r="X16" s="86">
        <f t="shared" si="1"/>
        <v>2</v>
      </c>
      <c r="Y16" s="61"/>
      <c r="Z16" s="62"/>
      <c r="AA16" s="63" t="str">
        <f>IF(F16&lt;&gt;"",_xlfn.IFNA(_xlfn.XLOOKUP(F16,Tprices[Key],Tprices[Price]),0),"")</f>
        <v/>
      </c>
      <c r="AB16" s="29" t="str">
        <f>IF(OR(M16&lt;&gt;"",T16&lt;&gt;""),_xlfn.IFNA(_xlfn.XLOOKUP(T16,Tprices[Key],Tprices[Price]),0)+_xlfn.IFNA(_xlfn.XLOOKUP(M16,Tprices[Key],Tprices[Price]),0),"")</f>
        <v/>
      </c>
      <c r="AC16" s="19" t="str">
        <f>IF(U16&lt;&gt;"",_xlfn.IFNA(X16*(_xlfn.XLOOKUP(U16,Tprices[Key],Tprices[Price])),0)+_xlfn.IFNA(X16*(_xlfn.XLOOKUP(Z16,Tprices[Key],Tprices[Price])),0),"")</f>
        <v/>
      </c>
      <c r="AD16" s="49" t="str">
        <f t="shared" si="0"/>
        <v/>
      </c>
      <c r="AE16" s="79"/>
    </row>
    <row r="17" spans="1:31" x14ac:dyDescent="0.25">
      <c r="A17" s="51">
        <v>4</v>
      </c>
      <c r="B17" s="52"/>
      <c r="C17" s="52"/>
      <c r="D17" s="53"/>
      <c r="E17" s="54"/>
      <c r="F17" s="55"/>
      <c r="G17" s="56"/>
      <c r="H17" s="57"/>
      <c r="I17" s="44"/>
      <c r="J17" s="44"/>
      <c r="K17" s="44"/>
      <c r="L17" s="44"/>
      <c r="M17" s="58"/>
      <c r="N17" s="56"/>
      <c r="O17" s="57"/>
      <c r="P17" s="44"/>
      <c r="Q17" s="44"/>
      <c r="R17" s="44"/>
      <c r="S17" s="44"/>
      <c r="T17" s="58"/>
      <c r="U17" s="59"/>
      <c r="V17" s="60"/>
      <c r="W17" s="60"/>
      <c r="X17" s="86">
        <f t="shared" si="1"/>
        <v>2</v>
      </c>
      <c r="Y17" s="61"/>
      <c r="Z17" s="62"/>
      <c r="AA17" s="63" t="str">
        <f>IF(F17&lt;&gt;"",_xlfn.IFNA(_xlfn.XLOOKUP(F17,Tprices[Key],Tprices[Price]),0),"")</f>
        <v/>
      </c>
      <c r="AB17" s="29" t="str">
        <f>IF(OR(M17&lt;&gt;"",T17&lt;&gt;""),_xlfn.IFNA(_xlfn.XLOOKUP(T17,Tprices[Key],Tprices[Price]),0)+_xlfn.IFNA(_xlfn.XLOOKUP(M17,Tprices[Key],Tprices[Price]),0),"")</f>
        <v/>
      </c>
      <c r="AC17" s="19" t="str">
        <f>IF(U17&lt;&gt;"",_xlfn.IFNA(X17*(_xlfn.XLOOKUP(U17,Tprices[Key],Tprices[Price])),0)+_xlfn.IFNA(X17*(_xlfn.XLOOKUP(Z17,Tprices[Key],Tprices[Price])),0),"")</f>
        <v/>
      </c>
      <c r="AD17" s="49" t="str">
        <f t="shared" si="0"/>
        <v/>
      </c>
      <c r="AE17" s="79"/>
    </row>
    <row r="18" spans="1:31" x14ac:dyDescent="0.25">
      <c r="A18" s="51">
        <v>5</v>
      </c>
      <c r="B18" s="52"/>
      <c r="C18" s="52"/>
      <c r="D18" s="53"/>
      <c r="E18" s="54"/>
      <c r="F18" s="55"/>
      <c r="G18" s="56"/>
      <c r="H18" s="57"/>
      <c r="I18" s="44"/>
      <c r="J18" s="44"/>
      <c r="K18" s="44"/>
      <c r="L18" s="44"/>
      <c r="M18" s="58"/>
      <c r="N18" s="56"/>
      <c r="O18" s="57"/>
      <c r="P18" s="44"/>
      <c r="Q18" s="44"/>
      <c r="R18" s="44"/>
      <c r="S18" s="44"/>
      <c r="T18" s="58"/>
      <c r="U18" s="59"/>
      <c r="V18" s="60"/>
      <c r="W18" s="60"/>
      <c r="X18" s="86">
        <f t="shared" si="1"/>
        <v>2</v>
      </c>
      <c r="Y18" s="61"/>
      <c r="Z18" s="62"/>
      <c r="AA18" s="63" t="str">
        <f>IF(F18&lt;&gt;"",_xlfn.IFNA(_xlfn.XLOOKUP(F18,Tprices[Key],Tprices[Price]),0),"")</f>
        <v/>
      </c>
      <c r="AB18" s="29" t="str">
        <f>IF(OR(M18&lt;&gt;"",T18&lt;&gt;""),_xlfn.IFNA(_xlfn.XLOOKUP(T18,Tprices[Key],Tprices[Price]),0)+_xlfn.IFNA(_xlfn.XLOOKUP(M18,Tprices[Key],Tprices[Price]),0),"")</f>
        <v/>
      </c>
      <c r="AC18" s="19" t="str">
        <f>IF(U18&lt;&gt;"",_xlfn.IFNA(X18*(_xlfn.XLOOKUP(U18,Tprices[Key],Tprices[Price])),0)+_xlfn.IFNA(X18*(_xlfn.XLOOKUP(Z18,Tprices[Key],Tprices[Price])),0),"")</f>
        <v/>
      </c>
      <c r="AD18" s="49" t="str">
        <f t="shared" si="0"/>
        <v/>
      </c>
      <c r="AE18" s="79"/>
    </row>
    <row r="19" spans="1:31" x14ac:dyDescent="0.25">
      <c r="A19" s="51">
        <v>6</v>
      </c>
      <c r="B19" s="52"/>
      <c r="C19" s="52"/>
      <c r="D19" s="53"/>
      <c r="E19" s="54"/>
      <c r="F19" s="55"/>
      <c r="G19" s="56"/>
      <c r="H19" s="57"/>
      <c r="I19" s="44"/>
      <c r="J19" s="44"/>
      <c r="K19" s="44"/>
      <c r="L19" s="44"/>
      <c r="M19" s="58"/>
      <c r="N19" s="56"/>
      <c r="O19" s="57"/>
      <c r="P19" s="44"/>
      <c r="Q19" s="44"/>
      <c r="R19" s="44"/>
      <c r="S19" s="44"/>
      <c r="T19" s="58"/>
      <c r="U19" s="59"/>
      <c r="V19" s="60"/>
      <c r="W19" s="60"/>
      <c r="X19" s="86">
        <f t="shared" si="1"/>
        <v>2</v>
      </c>
      <c r="Y19" s="61"/>
      <c r="Z19" s="62"/>
      <c r="AA19" s="63" t="str">
        <f>IF(F19&lt;&gt;"",_xlfn.IFNA(_xlfn.XLOOKUP(F19,Tprices[Key],Tprices[Price]),0),"")</f>
        <v/>
      </c>
      <c r="AB19" s="29" t="str">
        <f>IF(OR(M19&lt;&gt;"",T19&lt;&gt;""),_xlfn.IFNA(_xlfn.XLOOKUP(T19,Tprices[Key],Tprices[Price]),0)+_xlfn.IFNA(_xlfn.XLOOKUP(M19,Tprices[Key],Tprices[Price]),0),"")</f>
        <v/>
      </c>
      <c r="AC19" s="19" t="str">
        <f>IF(U19&lt;&gt;"",_xlfn.IFNA(X19*(_xlfn.XLOOKUP(U19,Tprices[Key],Tprices[Price])),0)+_xlfn.IFNA(X19*(_xlfn.XLOOKUP(Z19,Tprices[Key],Tprices[Price])),0),"")</f>
        <v/>
      </c>
      <c r="AD19" s="49" t="str">
        <f t="shared" si="0"/>
        <v/>
      </c>
      <c r="AE19" s="79"/>
    </row>
    <row r="20" spans="1:31" x14ac:dyDescent="0.25">
      <c r="A20" s="51">
        <v>7</v>
      </c>
      <c r="B20" s="52"/>
      <c r="C20" s="52"/>
      <c r="D20" s="53"/>
      <c r="E20" s="54"/>
      <c r="F20" s="55"/>
      <c r="G20" s="56"/>
      <c r="H20" s="57"/>
      <c r="I20" s="44"/>
      <c r="J20" s="44"/>
      <c r="K20" s="44"/>
      <c r="L20" s="44"/>
      <c r="M20" s="58"/>
      <c r="N20" s="56"/>
      <c r="O20" s="57"/>
      <c r="P20" s="44"/>
      <c r="Q20" s="44"/>
      <c r="R20" s="44"/>
      <c r="S20" s="44"/>
      <c r="T20" s="58"/>
      <c r="U20" s="59"/>
      <c r="V20" s="60"/>
      <c r="W20" s="60"/>
      <c r="X20" s="86">
        <f t="shared" si="1"/>
        <v>2</v>
      </c>
      <c r="Y20" s="61"/>
      <c r="Z20" s="62"/>
      <c r="AA20" s="63" t="str">
        <f>IF(F20&lt;&gt;"",_xlfn.IFNA(_xlfn.XLOOKUP(F20,Tprices[Key],Tprices[Price]),0),"")</f>
        <v/>
      </c>
      <c r="AB20" s="29" t="str">
        <f>IF(OR(M20&lt;&gt;"",T20&lt;&gt;""),_xlfn.IFNA(_xlfn.XLOOKUP(T20,Tprices[Key],Tprices[Price]),0)+_xlfn.IFNA(_xlfn.XLOOKUP(M20,Tprices[Key],Tprices[Price]),0),"")</f>
        <v/>
      </c>
      <c r="AC20" s="19" t="str">
        <f>IF(U20&lt;&gt;"",_xlfn.IFNA(X20*(_xlfn.XLOOKUP(U20,Tprices[Key],Tprices[Price])),0)+_xlfn.IFNA(X20*(_xlfn.XLOOKUP(Z20,Tprices[Key],Tprices[Price])),0),"")</f>
        <v/>
      </c>
      <c r="AD20" s="49" t="str">
        <f t="shared" si="0"/>
        <v/>
      </c>
      <c r="AE20" s="79"/>
    </row>
    <row r="21" spans="1:31" x14ac:dyDescent="0.25">
      <c r="A21" s="51">
        <v>8</v>
      </c>
      <c r="B21" s="52"/>
      <c r="C21" s="52"/>
      <c r="D21" s="53"/>
      <c r="E21" s="54"/>
      <c r="F21" s="55"/>
      <c r="G21" s="56"/>
      <c r="H21" s="57"/>
      <c r="I21" s="44"/>
      <c r="J21" s="44"/>
      <c r="K21" s="44"/>
      <c r="L21" s="44"/>
      <c r="M21" s="58"/>
      <c r="N21" s="56"/>
      <c r="O21" s="57"/>
      <c r="P21" s="44"/>
      <c r="Q21" s="44"/>
      <c r="R21" s="44"/>
      <c r="S21" s="44"/>
      <c r="T21" s="58"/>
      <c r="U21" s="59"/>
      <c r="V21" s="60"/>
      <c r="W21" s="60"/>
      <c r="X21" s="86">
        <f t="shared" si="1"/>
        <v>2</v>
      </c>
      <c r="Y21" s="61"/>
      <c r="Z21" s="62"/>
      <c r="AA21" s="63" t="str">
        <f>IF(F21&lt;&gt;"",_xlfn.IFNA(_xlfn.XLOOKUP(F21,Tprices[Key],Tprices[Price]),0),"")</f>
        <v/>
      </c>
      <c r="AB21" s="29" t="str">
        <f>IF(OR(M21&lt;&gt;"",T21&lt;&gt;""),_xlfn.IFNA(_xlfn.XLOOKUP(T21,Tprices[Key],Tprices[Price]),0)+_xlfn.IFNA(_xlfn.XLOOKUP(M21,Tprices[Key],Tprices[Price]),0),"")</f>
        <v/>
      </c>
      <c r="AC21" s="19" t="str">
        <f>IF(U21&lt;&gt;"",_xlfn.IFNA(X21*(_xlfn.XLOOKUP(U21,Tprices[Key],Tprices[Price])),0)+_xlfn.IFNA(X21*(_xlfn.XLOOKUP(Z21,Tprices[Key],Tprices[Price])),0),"")</f>
        <v/>
      </c>
      <c r="AD21" s="49" t="str">
        <f t="shared" si="0"/>
        <v/>
      </c>
      <c r="AE21" s="79"/>
    </row>
    <row r="22" spans="1:31" x14ac:dyDescent="0.25">
      <c r="A22" s="51">
        <v>9</v>
      </c>
      <c r="B22" s="52"/>
      <c r="C22" s="52"/>
      <c r="D22" s="53"/>
      <c r="E22" s="54"/>
      <c r="F22" s="55"/>
      <c r="G22" s="56"/>
      <c r="H22" s="57"/>
      <c r="I22" s="44"/>
      <c r="J22" s="44"/>
      <c r="K22" s="44"/>
      <c r="L22" s="44"/>
      <c r="M22" s="58"/>
      <c r="N22" s="56"/>
      <c r="O22" s="57"/>
      <c r="P22" s="44"/>
      <c r="Q22" s="44"/>
      <c r="R22" s="44"/>
      <c r="S22" s="44"/>
      <c r="T22" s="58"/>
      <c r="U22" s="59"/>
      <c r="V22" s="60"/>
      <c r="W22" s="60"/>
      <c r="X22" s="86">
        <f t="shared" si="1"/>
        <v>2</v>
      </c>
      <c r="Y22" s="61"/>
      <c r="Z22" s="62"/>
      <c r="AA22" s="63" t="str">
        <f>IF(F22&lt;&gt;"",_xlfn.IFNA(_xlfn.XLOOKUP(F22,Tprices[Key],Tprices[Price]),0),"")</f>
        <v/>
      </c>
      <c r="AB22" s="29" t="str">
        <f>IF(OR(M22&lt;&gt;"",T22&lt;&gt;""),_xlfn.IFNA(_xlfn.XLOOKUP(T22,Tprices[Key],Tprices[Price]),0)+_xlfn.IFNA(_xlfn.XLOOKUP(M22,Tprices[Key],Tprices[Price]),0),"")</f>
        <v/>
      </c>
      <c r="AC22" s="19" t="str">
        <f>IF(U22&lt;&gt;"",_xlfn.IFNA(X22*(_xlfn.XLOOKUP(U22,Tprices[Key],Tprices[Price])),0)+_xlfn.IFNA(X22*(_xlfn.XLOOKUP(Z22,Tprices[Key],Tprices[Price])),0),"")</f>
        <v/>
      </c>
      <c r="AD22" s="49" t="str">
        <f t="shared" si="0"/>
        <v/>
      </c>
      <c r="AE22" s="79"/>
    </row>
    <row r="23" spans="1:31" x14ac:dyDescent="0.25">
      <c r="A23" s="51">
        <v>10</v>
      </c>
      <c r="B23" s="52"/>
      <c r="C23" s="52"/>
      <c r="D23" s="53"/>
      <c r="E23" s="54"/>
      <c r="F23" s="55"/>
      <c r="G23" s="56"/>
      <c r="H23" s="57"/>
      <c r="I23" s="44"/>
      <c r="J23" s="44"/>
      <c r="K23" s="44"/>
      <c r="L23" s="44"/>
      <c r="M23" s="58"/>
      <c r="N23" s="56"/>
      <c r="O23" s="57"/>
      <c r="P23" s="44"/>
      <c r="Q23" s="44"/>
      <c r="R23" s="44"/>
      <c r="S23" s="44"/>
      <c r="T23" s="58"/>
      <c r="U23" s="59"/>
      <c r="V23" s="60"/>
      <c r="W23" s="60"/>
      <c r="X23" s="86">
        <f t="shared" si="1"/>
        <v>2</v>
      </c>
      <c r="Y23" s="61"/>
      <c r="Z23" s="62"/>
      <c r="AA23" s="63" t="str">
        <f>IF(F23&lt;&gt;"",_xlfn.IFNA(_xlfn.XLOOKUP(F23,Tprices[Key],Tprices[Price]),0),"")</f>
        <v/>
      </c>
      <c r="AB23" s="29" t="str">
        <f>IF(OR(M23&lt;&gt;"",T23&lt;&gt;""),_xlfn.IFNA(_xlfn.XLOOKUP(T23,Tprices[Key],Tprices[Price]),0)+_xlfn.IFNA(_xlfn.XLOOKUP(M23,Tprices[Key],Tprices[Price]),0),"")</f>
        <v/>
      </c>
      <c r="AC23" s="19" t="str">
        <f>IF(U23&lt;&gt;"",_xlfn.IFNA(X23*(_xlfn.XLOOKUP(U23,Tprices[Key],Tprices[Price])),0)+_xlfn.IFNA(X23*(_xlfn.XLOOKUP(Z23,Tprices[Key],Tprices[Price])),0),"")</f>
        <v/>
      </c>
      <c r="AD23" s="49" t="str">
        <f t="shared" si="0"/>
        <v/>
      </c>
      <c r="AE23" s="79"/>
    </row>
    <row r="24" spans="1:31" x14ac:dyDescent="0.25">
      <c r="A24" s="51">
        <v>11</v>
      </c>
      <c r="B24" s="52"/>
      <c r="C24" s="52"/>
      <c r="D24" s="53"/>
      <c r="E24" s="54"/>
      <c r="F24" s="55"/>
      <c r="G24" s="56"/>
      <c r="H24" s="57"/>
      <c r="I24" s="44"/>
      <c r="J24" s="44"/>
      <c r="K24" s="44"/>
      <c r="L24" s="44"/>
      <c r="M24" s="58"/>
      <c r="N24" s="56"/>
      <c r="O24" s="57"/>
      <c r="P24" s="44"/>
      <c r="Q24" s="44"/>
      <c r="R24" s="44"/>
      <c r="S24" s="44"/>
      <c r="T24" s="58"/>
      <c r="U24" s="59"/>
      <c r="V24" s="60"/>
      <c r="W24" s="60"/>
      <c r="X24" s="86">
        <f t="shared" si="1"/>
        <v>2</v>
      </c>
      <c r="Y24" s="61"/>
      <c r="Z24" s="62"/>
      <c r="AA24" s="63" t="str">
        <f>IF(F24&lt;&gt;"",_xlfn.IFNA(_xlfn.XLOOKUP(F24,Tprices[Key],Tprices[Price]),0),"")</f>
        <v/>
      </c>
      <c r="AB24" s="29" t="str">
        <f>IF(OR(M24&lt;&gt;"",T24&lt;&gt;""),_xlfn.IFNA(_xlfn.XLOOKUP(T24,Tprices[Key],Tprices[Price]),0)+_xlfn.IFNA(_xlfn.XLOOKUP(M24,Tprices[Key],Tprices[Price]),0),"")</f>
        <v/>
      </c>
      <c r="AC24" s="19" t="str">
        <f>IF(U24&lt;&gt;"",_xlfn.IFNA(X24*(_xlfn.XLOOKUP(U24,Tprices[Key],Tprices[Price])),0)+_xlfn.IFNA(X24*(_xlfn.XLOOKUP(Z24,Tprices[Key],Tprices[Price])),0),"")</f>
        <v/>
      </c>
      <c r="AD24" s="49" t="str">
        <f t="shared" si="0"/>
        <v/>
      </c>
      <c r="AE24" s="79"/>
    </row>
    <row r="25" spans="1:31" x14ac:dyDescent="0.25">
      <c r="A25" s="51">
        <v>12</v>
      </c>
      <c r="B25" s="52"/>
      <c r="C25" s="52"/>
      <c r="D25" s="53"/>
      <c r="E25" s="54"/>
      <c r="F25" s="55"/>
      <c r="G25" s="56"/>
      <c r="H25" s="57"/>
      <c r="I25" s="44"/>
      <c r="J25" s="44"/>
      <c r="K25" s="44"/>
      <c r="L25" s="44"/>
      <c r="M25" s="58"/>
      <c r="N25" s="56"/>
      <c r="O25" s="57"/>
      <c r="P25" s="44"/>
      <c r="Q25" s="44"/>
      <c r="R25" s="44"/>
      <c r="S25" s="44"/>
      <c r="T25" s="58"/>
      <c r="U25" s="59"/>
      <c r="V25" s="60"/>
      <c r="W25" s="60"/>
      <c r="X25" s="86">
        <f t="shared" si="1"/>
        <v>2</v>
      </c>
      <c r="Y25" s="61"/>
      <c r="Z25" s="62"/>
      <c r="AA25" s="63" t="str">
        <f>IF(F25&lt;&gt;"",_xlfn.IFNA(_xlfn.XLOOKUP(F25,Tprices[Key],Tprices[Price]),0),"")</f>
        <v/>
      </c>
      <c r="AB25" s="29" t="str">
        <f>IF(OR(M25&lt;&gt;"",T25&lt;&gt;""),_xlfn.IFNA(_xlfn.XLOOKUP(T25,Tprices[Key],Tprices[Price]),0)+_xlfn.IFNA(_xlfn.XLOOKUP(M25,Tprices[Key],Tprices[Price]),0),"")</f>
        <v/>
      </c>
      <c r="AC25" s="19" t="str">
        <f>IF(U25&lt;&gt;"",_xlfn.IFNA(X25*(_xlfn.XLOOKUP(U25,Tprices[Key],Tprices[Price])),0)+_xlfn.IFNA(X25*(_xlfn.XLOOKUP(Z25,Tprices[Key],Tprices[Price])),0),"")</f>
        <v/>
      </c>
      <c r="AD25" s="49" t="str">
        <f t="shared" si="0"/>
        <v/>
      </c>
      <c r="AE25" s="79"/>
    </row>
    <row r="26" spans="1:31" x14ac:dyDescent="0.25">
      <c r="A26" s="51">
        <v>13</v>
      </c>
      <c r="B26" s="52"/>
      <c r="C26" s="52"/>
      <c r="D26" s="53"/>
      <c r="E26" s="54"/>
      <c r="F26" s="55"/>
      <c r="G26" s="56"/>
      <c r="H26" s="57"/>
      <c r="I26" s="44"/>
      <c r="J26" s="44"/>
      <c r="K26" s="44"/>
      <c r="L26" s="44"/>
      <c r="M26" s="58"/>
      <c r="N26" s="56"/>
      <c r="O26" s="57"/>
      <c r="P26" s="44"/>
      <c r="Q26" s="44"/>
      <c r="R26" s="44"/>
      <c r="S26" s="44"/>
      <c r="T26" s="58"/>
      <c r="U26" s="59"/>
      <c r="V26" s="60"/>
      <c r="W26" s="60"/>
      <c r="X26" s="86">
        <f t="shared" si="1"/>
        <v>2</v>
      </c>
      <c r="Y26" s="61"/>
      <c r="Z26" s="62"/>
      <c r="AA26" s="63" t="str">
        <f>IF(F26&lt;&gt;"",_xlfn.IFNA(_xlfn.XLOOKUP(F26,Tprices[Key],Tprices[Price]),0),"")</f>
        <v/>
      </c>
      <c r="AB26" s="29" t="str">
        <f>IF(OR(M26&lt;&gt;"",T26&lt;&gt;""),_xlfn.IFNA(_xlfn.XLOOKUP(T26,Tprices[Key],Tprices[Price]),0)+_xlfn.IFNA(_xlfn.XLOOKUP(M26,Tprices[Key],Tprices[Price]),0),"")</f>
        <v/>
      </c>
      <c r="AC26" s="19" t="str">
        <f>IF(U26&lt;&gt;"",_xlfn.IFNA(X26*(_xlfn.XLOOKUP(U26,Tprices[Key],Tprices[Price])),0)+_xlfn.IFNA(X26*(_xlfn.XLOOKUP(Z26,Tprices[Key],Tprices[Price])),0),"")</f>
        <v/>
      </c>
      <c r="AD26" s="49" t="str">
        <f t="shared" si="0"/>
        <v/>
      </c>
      <c r="AE26" s="79"/>
    </row>
    <row r="27" spans="1:31" x14ac:dyDescent="0.25">
      <c r="A27" s="51">
        <v>14</v>
      </c>
      <c r="B27" s="52"/>
      <c r="C27" s="52"/>
      <c r="D27" s="53"/>
      <c r="E27" s="54"/>
      <c r="F27" s="55"/>
      <c r="G27" s="56"/>
      <c r="H27" s="57"/>
      <c r="I27" s="44"/>
      <c r="J27" s="44"/>
      <c r="K27" s="44"/>
      <c r="L27" s="44"/>
      <c r="M27" s="58"/>
      <c r="N27" s="56"/>
      <c r="O27" s="57"/>
      <c r="P27" s="44"/>
      <c r="Q27" s="44"/>
      <c r="R27" s="44"/>
      <c r="S27" s="44"/>
      <c r="T27" s="58"/>
      <c r="U27" s="59"/>
      <c r="V27" s="60"/>
      <c r="W27" s="60"/>
      <c r="X27" s="86">
        <f t="shared" si="1"/>
        <v>2</v>
      </c>
      <c r="Y27" s="61"/>
      <c r="Z27" s="62"/>
      <c r="AA27" s="63" t="str">
        <f>IF(F27&lt;&gt;"",_xlfn.IFNA(_xlfn.XLOOKUP(F27,Tprices[Key],Tprices[Price]),0),"")</f>
        <v/>
      </c>
      <c r="AB27" s="29" t="str">
        <f>IF(OR(M27&lt;&gt;"",T27&lt;&gt;""),_xlfn.IFNA(_xlfn.XLOOKUP(T27,Tprices[Key],Tprices[Price]),0)+_xlfn.IFNA(_xlfn.XLOOKUP(M27,Tprices[Key],Tprices[Price]),0),"")</f>
        <v/>
      </c>
      <c r="AC27" s="19" t="str">
        <f>IF(U27&lt;&gt;"",_xlfn.IFNA(X27*(_xlfn.XLOOKUP(U27,Tprices[Key],Tprices[Price])),0)+_xlfn.IFNA(X27*(_xlfn.XLOOKUP(Z27,Tprices[Key],Tprices[Price])),0),"")</f>
        <v/>
      </c>
      <c r="AD27" s="49" t="str">
        <f t="shared" si="0"/>
        <v/>
      </c>
      <c r="AE27" s="79"/>
    </row>
    <row r="28" spans="1:31" x14ac:dyDescent="0.25">
      <c r="A28" s="51">
        <v>15</v>
      </c>
      <c r="B28" s="52"/>
      <c r="C28" s="52"/>
      <c r="D28" s="53"/>
      <c r="E28" s="54"/>
      <c r="F28" s="55"/>
      <c r="G28" s="56"/>
      <c r="H28" s="57"/>
      <c r="I28" s="44"/>
      <c r="J28" s="44"/>
      <c r="K28" s="44"/>
      <c r="L28" s="44"/>
      <c r="M28" s="58"/>
      <c r="N28" s="56"/>
      <c r="O28" s="57"/>
      <c r="P28" s="44"/>
      <c r="Q28" s="44"/>
      <c r="R28" s="44"/>
      <c r="S28" s="44"/>
      <c r="T28" s="58"/>
      <c r="U28" s="59"/>
      <c r="V28" s="60"/>
      <c r="W28" s="60"/>
      <c r="X28" s="86">
        <f t="shared" si="1"/>
        <v>2</v>
      </c>
      <c r="Y28" s="61"/>
      <c r="Z28" s="62"/>
      <c r="AA28" s="63" t="str">
        <f>IF(F28&lt;&gt;"",_xlfn.IFNA(_xlfn.XLOOKUP(F28,Tprices[Key],Tprices[Price]),0),"")</f>
        <v/>
      </c>
      <c r="AB28" s="29" t="str">
        <f>IF(OR(M28&lt;&gt;"",T28&lt;&gt;""),_xlfn.IFNA(_xlfn.XLOOKUP(T28,Tprices[Key],Tprices[Price]),0)+_xlfn.IFNA(_xlfn.XLOOKUP(M28,Tprices[Key],Tprices[Price]),0),"")</f>
        <v/>
      </c>
      <c r="AC28" s="19" t="str">
        <f>IF(U28&lt;&gt;"",_xlfn.IFNA(X28*(_xlfn.XLOOKUP(U28,Tprices[Key],Tprices[Price])),0)+_xlfn.IFNA(X28*(_xlfn.XLOOKUP(Z28,Tprices[Key],Tprices[Price])),0),"")</f>
        <v/>
      </c>
      <c r="AD28" s="49" t="str">
        <f t="shared" si="0"/>
        <v/>
      </c>
      <c r="AE28" s="79"/>
    </row>
    <row r="29" spans="1:31" x14ac:dyDescent="0.25">
      <c r="A29" s="51">
        <v>16</v>
      </c>
      <c r="B29" s="52"/>
      <c r="C29" s="52"/>
      <c r="D29" s="53"/>
      <c r="E29" s="54"/>
      <c r="F29" s="55"/>
      <c r="G29" s="56"/>
      <c r="H29" s="57"/>
      <c r="I29" s="44"/>
      <c r="J29" s="44"/>
      <c r="K29" s="44"/>
      <c r="L29" s="44"/>
      <c r="M29" s="58"/>
      <c r="N29" s="56"/>
      <c r="O29" s="57"/>
      <c r="P29" s="44"/>
      <c r="Q29" s="44"/>
      <c r="R29" s="44"/>
      <c r="S29" s="44"/>
      <c r="T29" s="58"/>
      <c r="U29" s="59"/>
      <c r="V29" s="60"/>
      <c r="W29" s="60"/>
      <c r="X29" s="86">
        <f t="shared" si="1"/>
        <v>2</v>
      </c>
      <c r="Y29" s="61"/>
      <c r="Z29" s="62"/>
      <c r="AA29" s="63" t="str">
        <f>IF(F29&lt;&gt;"",_xlfn.IFNA(_xlfn.XLOOKUP(F29,Tprices[Key],Tprices[Price]),0),"")</f>
        <v/>
      </c>
      <c r="AB29" s="29" t="str">
        <f>IF(OR(M29&lt;&gt;"",T29&lt;&gt;""),_xlfn.IFNA(_xlfn.XLOOKUP(T29,Tprices[Key],Tprices[Price]),0)+_xlfn.IFNA(_xlfn.XLOOKUP(M29,Tprices[Key],Tprices[Price]),0),"")</f>
        <v/>
      </c>
      <c r="AC29" s="19" t="str">
        <f>IF(U29&lt;&gt;"",_xlfn.IFNA(X29*(_xlfn.XLOOKUP(U29,Tprices[Key],Tprices[Price])),0)+_xlfn.IFNA(X29*(_xlfn.XLOOKUP(Z29,Tprices[Key],Tprices[Price])),0),"")</f>
        <v/>
      </c>
      <c r="AD29" s="49" t="str">
        <f t="shared" si="0"/>
        <v/>
      </c>
      <c r="AE29" s="79"/>
    </row>
    <row r="30" spans="1:31" x14ac:dyDescent="0.25">
      <c r="A30" s="51">
        <v>17</v>
      </c>
      <c r="B30" s="52"/>
      <c r="C30" s="52"/>
      <c r="D30" s="53"/>
      <c r="E30" s="54"/>
      <c r="F30" s="55"/>
      <c r="G30" s="56"/>
      <c r="H30" s="57"/>
      <c r="I30" s="44"/>
      <c r="J30" s="44"/>
      <c r="K30" s="44"/>
      <c r="L30" s="44"/>
      <c r="M30" s="58"/>
      <c r="N30" s="56"/>
      <c r="O30" s="57"/>
      <c r="P30" s="44"/>
      <c r="Q30" s="44"/>
      <c r="R30" s="44"/>
      <c r="S30" s="44"/>
      <c r="T30" s="58"/>
      <c r="U30" s="59"/>
      <c r="V30" s="60"/>
      <c r="W30" s="60"/>
      <c r="X30" s="86">
        <f t="shared" si="1"/>
        <v>2</v>
      </c>
      <c r="Y30" s="61"/>
      <c r="Z30" s="62"/>
      <c r="AA30" s="63" t="str">
        <f>IF(F30&lt;&gt;"",_xlfn.IFNA(_xlfn.XLOOKUP(F30,Tprices[Key],Tprices[Price]),0),"")</f>
        <v/>
      </c>
      <c r="AB30" s="29" t="str">
        <f>IF(OR(M30&lt;&gt;"",T30&lt;&gt;""),_xlfn.IFNA(_xlfn.XLOOKUP(T30,Tprices[Key],Tprices[Price]),0)+_xlfn.IFNA(_xlfn.XLOOKUP(M30,Tprices[Key],Tprices[Price]),0),"")</f>
        <v/>
      </c>
      <c r="AC30" s="19" t="str">
        <f>IF(U30&lt;&gt;"",_xlfn.IFNA(X30*(_xlfn.XLOOKUP(U30,Tprices[Key],Tprices[Price])),0)+_xlfn.IFNA(X30*(_xlfn.XLOOKUP(Z30,Tprices[Key],Tprices[Price])),0),"")</f>
        <v/>
      </c>
      <c r="AD30" s="49" t="str">
        <f t="shared" si="0"/>
        <v/>
      </c>
      <c r="AE30" s="79"/>
    </row>
    <row r="31" spans="1:31" x14ac:dyDescent="0.25">
      <c r="A31" s="51">
        <v>18</v>
      </c>
      <c r="B31" s="52"/>
      <c r="C31" s="52"/>
      <c r="D31" s="53"/>
      <c r="E31" s="54"/>
      <c r="F31" s="55"/>
      <c r="G31" s="56"/>
      <c r="H31" s="57"/>
      <c r="I31" s="44"/>
      <c r="J31" s="44"/>
      <c r="K31" s="44"/>
      <c r="L31" s="44"/>
      <c r="M31" s="58"/>
      <c r="N31" s="56"/>
      <c r="O31" s="57"/>
      <c r="P31" s="44"/>
      <c r="Q31" s="44"/>
      <c r="R31" s="44"/>
      <c r="S31" s="44"/>
      <c r="T31" s="58"/>
      <c r="U31" s="59"/>
      <c r="V31" s="60"/>
      <c r="W31" s="60"/>
      <c r="X31" s="86">
        <f t="shared" si="1"/>
        <v>2</v>
      </c>
      <c r="Y31" s="61"/>
      <c r="Z31" s="62"/>
      <c r="AA31" s="63" t="str">
        <f>IF(F31&lt;&gt;"",_xlfn.IFNA(_xlfn.XLOOKUP(F31,Tprices[Key],Tprices[Price]),0),"")</f>
        <v/>
      </c>
      <c r="AB31" s="29" t="str">
        <f>IF(OR(M31&lt;&gt;"",T31&lt;&gt;""),_xlfn.IFNA(_xlfn.XLOOKUP(T31,Tprices[Key],Tprices[Price]),0)+_xlfn.IFNA(_xlfn.XLOOKUP(M31,Tprices[Key],Tprices[Price]),0),"")</f>
        <v/>
      </c>
      <c r="AC31" s="19" t="str">
        <f>IF(U31&lt;&gt;"",_xlfn.IFNA(X31*(_xlfn.XLOOKUP(U31,Tprices[Key],Tprices[Price])),0)+_xlfn.IFNA(X31*(_xlfn.XLOOKUP(Z31,Tprices[Key],Tprices[Price])),0),"")</f>
        <v/>
      </c>
      <c r="AD31" s="49" t="str">
        <f t="shared" si="0"/>
        <v/>
      </c>
      <c r="AE31" s="79"/>
    </row>
    <row r="32" spans="1:31" x14ac:dyDescent="0.25">
      <c r="A32" s="51">
        <v>19</v>
      </c>
      <c r="B32" s="52"/>
      <c r="C32" s="52"/>
      <c r="D32" s="53"/>
      <c r="E32" s="54"/>
      <c r="F32" s="55"/>
      <c r="G32" s="56"/>
      <c r="H32" s="57"/>
      <c r="I32" s="44"/>
      <c r="J32" s="44"/>
      <c r="K32" s="44"/>
      <c r="L32" s="44"/>
      <c r="M32" s="58"/>
      <c r="N32" s="56"/>
      <c r="O32" s="57"/>
      <c r="P32" s="44"/>
      <c r="Q32" s="44"/>
      <c r="R32" s="44"/>
      <c r="S32" s="44"/>
      <c r="T32" s="58"/>
      <c r="U32" s="59"/>
      <c r="V32" s="60"/>
      <c r="W32" s="60"/>
      <c r="X32" s="86">
        <f t="shared" si="1"/>
        <v>2</v>
      </c>
      <c r="Y32" s="61"/>
      <c r="Z32" s="62"/>
      <c r="AA32" s="63" t="str">
        <f>IF(F32&lt;&gt;"",_xlfn.IFNA(_xlfn.XLOOKUP(F32,Tprices[Key],Tprices[Price]),0),"")</f>
        <v/>
      </c>
      <c r="AB32" s="29" t="str">
        <f>IF(OR(M32&lt;&gt;"",T32&lt;&gt;""),_xlfn.IFNA(_xlfn.XLOOKUP(T32,Tprices[Key],Tprices[Price]),0)+_xlfn.IFNA(_xlfn.XLOOKUP(M32,Tprices[Key],Tprices[Price]),0),"")</f>
        <v/>
      </c>
      <c r="AC32" s="19" t="str">
        <f>IF(U32&lt;&gt;"",_xlfn.IFNA(X32*(_xlfn.XLOOKUP(U32,Tprices[Key],Tprices[Price])),0)+_xlfn.IFNA(X32*(_xlfn.XLOOKUP(Z32,Tprices[Key],Tprices[Price])),0),"")</f>
        <v/>
      </c>
      <c r="AD32" s="49" t="str">
        <f t="shared" si="0"/>
        <v/>
      </c>
      <c r="AE32" s="79"/>
    </row>
    <row r="33" spans="1:31" x14ac:dyDescent="0.25">
      <c r="A33" s="51">
        <v>20</v>
      </c>
      <c r="B33" s="52"/>
      <c r="C33" s="52"/>
      <c r="D33" s="53"/>
      <c r="E33" s="54"/>
      <c r="F33" s="55"/>
      <c r="G33" s="56"/>
      <c r="H33" s="57"/>
      <c r="I33" s="44"/>
      <c r="J33" s="44"/>
      <c r="K33" s="44"/>
      <c r="L33" s="44"/>
      <c r="M33" s="58"/>
      <c r="N33" s="56"/>
      <c r="O33" s="57"/>
      <c r="P33" s="44"/>
      <c r="Q33" s="44"/>
      <c r="R33" s="44"/>
      <c r="S33" s="44"/>
      <c r="T33" s="58"/>
      <c r="U33" s="59"/>
      <c r="V33" s="60"/>
      <c r="W33" s="60"/>
      <c r="X33" s="86">
        <f t="shared" si="1"/>
        <v>2</v>
      </c>
      <c r="Y33" s="61"/>
      <c r="Z33" s="62"/>
      <c r="AA33" s="63" t="str">
        <f>IF(F33&lt;&gt;"",_xlfn.IFNA(_xlfn.XLOOKUP(F33,Tprices[Key],Tprices[Price]),0),"")</f>
        <v/>
      </c>
      <c r="AB33" s="29" t="str">
        <f>IF(OR(M33&lt;&gt;"",T33&lt;&gt;""),_xlfn.IFNA(_xlfn.XLOOKUP(T33,Tprices[Key],Tprices[Price]),0)+_xlfn.IFNA(_xlfn.XLOOKUP(M33,Tprices[Key],Tprices[Price]),0),"")</f>
        <v/>
      </c>
      <c r="AC33" s="19" t="str">
        <f>IF(U33&lt;&gt;"",_xlfn.IFNA(X33*(_xlfn.XLOOKUP(U33,Tprices[Key],Tprices[Price])),0)+_xlfn.IFNA(X33*(_xlfn.XLOOKUP(Z33,Tprices[Key],Tprices[Price])),0),"")</f>
        <v/>
      </c>
      <c r="AD33" s="49" t="str">
        <f t="shared" si="0"/>
        <v/>
      </c>
      <c r="AE33" s="79"/>
    </row>
    <row r="34" spans="1:31" x14ac:dyDescent="0.25">
      <c r="A34" s="51">
        <v>21</v>
      </c>
      <c r="B34" s="52"/>
      <c r="C34" s="52"/>
      <c r="D34" s="53"/>
      <c r="E34" s="54"/>
      <c r="F34" s="55"/>
      <c r="G34" s="56"/>
      <c r="H34" s="57"/>
      <c r="I34" s="44"/>
      <c r="J34" s="44"/>
      <c r="K34" s="44"/>
      <c r="L34" s="44"/>
      <c r="M34" s="58"/>
      <c r="N34" s="56"/>
      <c r="O34" s="57"/>
      <c r="P34" s="44"/>
      <c r="Q34" s="44"/>
      <c r="R34" s="44"/>
      <c r="S34" s="44"/>
      <c r="T34" s="58"/>
      <c r="U34" s="59"/>
      <c r="V34" s="60"/>
      <c r="W34" s="60"/>
      <c r="X34" s="86">
        <f t="shared" si="1"/>
        <v>2</v>
      </c>
      <c r="Y34" s="61"/>
      <c r="Z34" s="62"/>
      <c r="AA34" s="63" t="str">
        <f>IF(F34&lt;&gt;"",_xlfn.IFNA(_xlfn.XLOOKUP(F34,Tprices[Key],Tprices[Price]),0),"")</f>
        <v/>
      </c>
      <c r="AB34" s="29" t="str">
        <f>IF(OR(M34&lt;&gt;"",T34&lt;&gt;""),_xlfn.IFNA(_xlfn.XLOOKUP(T34,Tprices[Key],Tprices[Price]),0)+_xlfn.IFNA(_xlfn.XLOOKUP(M34,Tprices[Key],Tprices[Price]),0),"")</f>
        <v/>
      </c>
      <c r="AC34" s="19" t="str">
        <f>IF(U34&lt;&gt;"",_xlfn.IFNA(X34*(_xlfn.XLOOKUP(U34,Tprices[Key],Tprices[Price])),0)+_xlfn.IFNA(X34*(_xlfn.XLOOKUP(Z34,Tprices[Key],Tprices[Price])),0),"")</f>
        <v/>
      </c>
      <c r="AD34" s="49" t="str">
        <f t="shared" si="0"/>
        <v/>
      </c>
      <c r="AE34" s="79"/>
    </row>
    <row r="35" spans="1:31" x14ac:dyDescent="0.25">
      <c r="A35" s="51">
        <v>22</v>
      </c>
      <c r="B35" s="52"/>
      <c r="C35" s="52"/>
      <c r="D35" s="53"/>
      <c r="E35" s="54"/>
      <c r="F35" s="55"/>
      <c r="G35" s="56"/>
      <c r="H35" s="57"/>
      <c r="I35" s="44"/>
      <c r="J35" s="44"/>
      <c r="K35" s="44"/>
      <c r="L35" s="44"/>
      <c r="M35" s="58"/>
      <c r="N35" s="56"/>
      <c r="O35" s="57"/>
      <c r="P35" s="44"/>
      <c r="Q35" s="44"/>
      <c r="R35" s="44"/>
      <c r="S35" s="44"/>
      <c r="T35" s="58"/>
      <c r="U35" s="59"/>
      <c r="V35" s="60"/>
      <c r="W35" s="60"/>
      <c r="X35" s="86">
        <f t="shared" si="1"/>
        <v>2</v>
      </c>
      <c r="Y35" s="61"/>
      <c r="Z35" s="62"/>
      <c r="AA35" s="63" t="str">
        <f>IF(F35&lt;&gt;"",_xlfn.IFNA(_xlfn.XLOOKUP(F35,Tprices[Key],Tprices[Price]),0),"")</f>
        <v/>
      </c>
      <c r="AB35" s="29" t="str">
        <f>IF(OR(M35&lt;&gt;"",T35&lt;&gt;""),_xlfn.IFNA(_xlfn.XLOOKUP(T35,Tprices[Key],Tprices[Price]),0)+_xlfn.IFNA(_xlfn.XLOOKUP(M35,Tprices[Key],Tprices[Price]),0),"")</f>
        <v/>
      </c>
      <c r="AC35" s="19" t="str">
        <f>IF(U35&lt;&gt;"",_xlfn.IFNA(X35*(_xlfn.XLOOKUP(U35,Tprices[Key],Tprices[Price])),0)+_xlfn.IFNA(X35*(_xlfn.XLOOKUP(Z35,Tprices[Key],Tprices[Price])),0),"")</f>
        <v/>
      </c>
      <c r="AD35" s="49" t="str">
        <f t="shared" si="0"/>
        <v/>
      </c>
      <c r="AE35" s="79"/>
    </row>
    <row r="36" spans="1:31" x14ac:dyDescent="0.25">
      <c r="A36" s="51">
        <v>23</v>
      </c>
      <c r="B36" s="52"/>
      <c r="C36" s="52"/>
      <c r="D36" s="53"/>
      <c r="E36" s="54"/>
      <c r="F36" s="55"/>
      <c r="G36" s="56"/>
      <c r="H36" s="57"/>
      <c r="I36" s="44"/>
      <c r="J36" s="44"/>
      <c r="K36" s="44"/>
      <c r="L36" s="44"/>
      <c r="M36" s="58"/>
      <c r="N36" s="56"/>
      <c r="O36" s="57"/>
      <c r="P36" s="44"/>
      <c r="Q36" s="44"/>
      <c r="R36" s="44"/>
      <c r="S36" s="44"/>
      <c r="T36" s="58"/>
      <c r="U36" s="59"/>
      <c r="V36" s="60"/>
      <c r="W36" s="60"/>
      <c r="X36" s="86">
        <f t="shared" si="1"/>
        <v>2</v>
      </c>
      <c r="Y36" s="61"/>
      <c r="Z36" s="62"/>
      <c r="AA36" s="63" t="str">
        <f>IF(F36&lt;&gt;"",_xlfn.IFNA(_xlfn.XLOOKUP(F36,Tprices[Key],Tprices[Price]),0),"")</f>
        <v/>
      </c>
      <c r="AB36" s="29" t="str">
        <f>IF(OR(M36&lt;&gt;"",T36&lt;&gt;""),_xlfn.IFNA(_xlfn.XLOOKUP(T36,Tprices[Key],Tprices[Price]),0)+_xlfn.IFNA(_xlfn.XLOOKUP(M36,Tprices[Key],Tprices[Price]),0),"")</f>
        <v/>
      </c>
      <c r="AC36" s="19" t="str">
        <f>IF(U36&lt;&gt;"",_xlfn.IFNA(X36*(_xlfn.XLOOKUP(U36,Tprices[Key],Tprices[Price])),0)+_xlfn.IFNA(X36*(_xlfn.XLOOKUP(Z36,Tprices[Key],Tprices[Price])),0),"")</f>
        <v/>
      </c>
      <c r="AD36" s="49" t="str">
        <f t="shared" si="0"/>
        <v/>
      </c>
      <c r="AE36" s="79"/>
    </row>
    <row r="37" spans="1:31" x14ac:dyDescent="0.25">
      <c r="A37" s="51">
        <v>24</v>
      </c>
      <c r="B37" s="52"/>
      <c r="C37" s="52"/>
      <c r="D37" s="53"/>
      <c r="E37" s="54"/>
      <c r="F37" s="55"/>
      <c r="G37" s="56"/>
      <c r="H37" s="57"/>
      <c r="I37" s="44"/>
      <c r="J37" s="44"/>
      <c r="K37" s="44"/>
      <c r="L37" s="44"/>
      <c r="M37" s="58"/>
      <c r="N37" s="56"/>
      <c r="O37" s="57"/>
      <c r="P37" s="44"/>
      <c r="Q37" s="44"/>
      <c r="R37" s="44"/>
      <c r="S37" s="44"/>
      <c r="T37" s="58"/>
      <c r="U37" s="59"/>
      <c r="V37" s="60"/>
      <c r="W37" s="60"/>
      <c r="X37" s="86">
        <f t="shared" si="1"/>
        <v>2</v>
      </c>
      <c r="Y37" s="61"/>
      <c r="Z37" s="62"/>
      <c r="AA37" s="63" t="str">
        <f>IF(F37&lt;&gt;"",_xlfn.IFNA(_xlfn.XLOOKUP(F37,Tprices[Key],Tprices[Price]),0),"")</f>
        <v/>
      </c>
      <c r="AB37" s="29" t="str">
        <f>IF(OR(M37&lt;&gt;"",T37&lt;&gt;""),_xlfn.IFNA(_xlfn.XLOOKUP(T37,Tprices[Key],Tprices[Price]),0)+_xlfn.IFNA(_xlfn.XLOOKUP(M37,Tprices[Key],Tprices[Price]),0),"")</f>
        <v/>
      </c>
      <c r="AC37" s="19" t="str">
        <f>IF(U37&lt;&gt;"",_xlfn.IFNA(X37*(_xlfn.XLOOKUP(U37,Tprices[Key],Tprices[Price])),0)+_xlfn.IFNA(X37*(_xlfn.XLOOKUP(Z37,Tprices[Key],Tprices[Price])),0),"")</f>
        <v/>
      </c>
      <c r="AD37" s="49" t="str">
        <f t="shared" si="0"/>
        <v/>
      </c>
      <c r="AE37" s="79"/>
    </row>
    <row r="38" spans="1:31" x14ac:dyDescent="0.25">
      <c r="A38" s="51">
        <v>25</v>
      </c>
      <c r="B38" s="52"/>
      <c r="C38" s="52"/>
      <c r="D38" s="53"/>
      <c r="E38" s="54"/>
      <c r="F38" s="55"/>
      <c r="G38" s="56"/>
      <c r="H38" s="57"/>
      <c r="I38" s="44"/>
      <c r="J38" s="44"/>
      <c r="K38" s="44"/>
      <c r="L38" s="44"/>
      <c r="M38" s="58"/>
      <c r="N38" s="56"/>
      <c r="O38" s="57"/>
      <c r="P38" s="44"/>
      <c r="Q38" s="44"/>
      <c r="R38" s="44"/>
      <c r="S38" s="44"/>
      <c r="T38" s="58"/>
      <c r="U38" s="59"/>
      <c r="V38" s="60"/>
      <c r="W38" s="60"/>
      <c r="X38" s="86">
        <f t="shared" si="1"/>
        <v>2</v>
      </c>
      <c r="Y38" s="61"/>
      <c r="Z38" s="62"/>
      <c r="AA38" s="63" t="str">
        <f>IF(F38&lt;&gt;"",_xlfn.IFNA(_xlfn.XLOOKUP(F38,Tprices[Key],Tprices[Price]),0),"")</f>
        <v/>
      </c>
      <c r="AB38" s="29" t="str">
        <f>IF(OR(M38&lt;&gt;"",T38&lt;&gt;""),_xlfn.IFNA(_xlfn.XLOOKUP(T38,Tprices[Key],Tprices[Price]),0)+_xlfn.IFNA(_xlfn.XLOOKUP(M38,Tprices[Key],Tprices[Price]),0),"")</f>
        <v/>
      </c>
      <c r="AC38" s="19" t="str">
        <f>IF(U38&lt;&gt;"",_xlfn.IFNA(X38*(_xlfn.XLOOKUP(U38,Tprices[Key],Tprices[Price])),0)+_xlfn.IFNA(X38*(_xlfn.XLOOKUP(Z38,Tprices[Key],Tprices[Price])),0),"")</f>
        <v/>
      </c>
      <c r="AD38" s="49" t="str">
        <f t="shared" si="0"/>
        <v/>
      </c>
      <c r="AE38" s="79"/>
    </row>
    <row r="39" spans="1:31" x14ac:dyDescent="0.25">
      <c r="A39" s="51">
        <v>26</v>
      </c>
      <c r="B39" s="52"/>
      <c r="C39" s="52"/>
      <c r="D39" s="53"/>
      <c r="E39" s="54"/>
      <c r="F39" s="55"/>
      <c r="G39" s="56"/>
      <c r="H39" s="57"/>
      <c r="I39" s="44"/>
      <c r="J39" s="44"/>
      <c r="K39" s="44"/>
      <c r="L39" s="44"/>
      <c r="M39" s="58"/>
      <c r="N39" s="56"/>
      <c r="O39" s="57"/>
      <c r="P39" s="44"/>
      <c r="Q39" s="44"/>
      <c r="R39" s="44"/>
      <c r="S39" s="44"/>
      <c r="T39" s="58"/>
      <c r="U39" s="59"/>
      <c r="V39" s="60"/>
      <c r="W39" s="60"/>
      <c r="X39" s="86">
        <f t="shared" si="1"/>
        <v>2</v>
      </c>
      <c r="Y39" s="61"/>
      <c r="Z39" s="62"/>
      <c r="AA39" s="63" t="str">
        <f>IF(F39&lt;&gt;"",_xlfn.IFNA(_xlfn.XLOOKUP(F39,Tprices[Key],Tprices[Price]),0),"")</f>
        <v/>
      </c>
      <c r="AB39" s="29" t="str">
        <f>IF(OR(M39&lt;&gt;"",T39&lt;&gt;""),_xlfn.IFNA(_xlfn.XLOOKUP(T39,Tprices[Key],Tprices[Price]),0)+_xlfn.IFNA(_xlfn.XLOOKUP(M39,Tprices[Key],Tprices[Price]),0),"")</f>
        <v/>
      </c>
      <c r="AC39" s="19" t="str">
        <f>IF(U39&lt;&gt;"",_xlfn.IFNA(X39*(_xlfn.XLOOKUP(U39,Tprices[Key],Tprices[Price])),0)+_xlfn.IFNA(X39*(_xlfn.XLOOKUP(Z39,Tprices[Key],Tprices[Price])),0),"")</f>
        <v/>
      </c>
      <c r="AD39" s="49" t="str">
        <f t="shared" si="0"/>
        <v/>
      </c>
      <c r="AE39" s="79"/>
    </row>
    <row r="40" spans="1:31" x14ac:dyDescent="0.25">
      <c r="A40" s="51">
        <v>27</v>
      </c>
      <c r="B40" s="52"/>
      <c r="C40" s="52"/>
      <c r="D40" s="53"/>
      <c r="E40" s="54"/>
      <c r="F40" s="55"/>
      <c r="G40" s="56"/>
      <c r="H40" s="57"/>
      <c r="I40" s="44"/>
      <c r="J40" s="44"/>
      <c r="K40" s="44"/>
      <c r="L40" s="44"/>
      <c r="M40" s="58"/>
      <c r="N40" s="56"/>
      <c r="O40" s="57"/>
      <c r="P40" s="44"/>
      <c r="Q40" s="44"/>
      <c r="R40" s="44"/>
      <c r="S40" s="44"/>
      <c r="T40" s="58"/>
      <c r="U40" s="59"/>
      <c r="V40" s="60"/>
      <c r="W40" s="60"/>
      <c r="X40" s="86">
        <f t="shared" si="1"/>
        <v>2</v>
      </c>
      <c r="Y40" s="61"/>
      <c r="Z40" s="62"/>
      <c r="AA40" s="63" t="str">
        <f>IF(F40&lt;&gt;"",_xlfn.IFNA(_xlfn.XLOOKUP(F40,Tprices[Key],Tprices[Price]),0),"")</f>
        <v/>
      </c>
      <c r="AB40" s="29" t="str">
        <f>IF(OR(M40&lt;&gt;"",T40&lt;&gt;""),_xlfn.IFNA(_xlfn.XLOOKUP(T40,Tprices[Key],Tprices[Price]),0)+_xlfn.IFNA(_xlfn.XLOOKUP(M40,Tprices[Key],Tprices[Price]),0),"")</f>
        <v/>
      </c>
      <c r="AC40" s="19" t="str">
        <f>IF(U40&lt;&gt;"",_xlfn.IFNA(X40*(_xlfn.XLOOKUP(U40,Tprices[Key],Tprices[Price])),0)+_xlfn.IFNA(X40*(_xlfn.XLOOKUP(Z40,Tprices[Key],Tprices[Price])),0),"")</f>
        <v/>
      </c>
      <c r="AD40" s="49" t="str">
        <f t="shared" si="0"/>
        <v/>
      </c>
      <c r="AE40" s="79"/>
    </row>
    <row r="41" spans="1:31" x14ac:dyDescent="0.25">
      <c r="A41" s="51">
        <v>28</v>
      </c>
      <c r="B41" s="52"/>
      <c r="C41" s="52"/>
      <c r="D41" s="53"/>
      <c r="E41" s="54"/>
      <c r="F41" s="55"/>
      <c r="G41" s="56"/>
      <c r="H41" s="57"/>
      <c r="I41" s="44"/>
      <c r="J41" s="44"/>
      <c r="K41" s="44"/>
      <c r="L41" s="44"/>
      <c r="M41" s="58"/>
      <c r="N41" s="56"/>
      <c r="O41" s="57"/>
      <c r="P41" s="44"/>
      <c r="Q41" s="44"/>
      <c r="R41" s="44"/>
      <c r="S41" s="44"/>
      <c r="T41" s="58"/>
      <c r="U41" s="59"/>
      <c r="V41" s="60"/>
      <c r="W41" s="60"/>
      <c r="X41" s="86">
        <f t="shared" si="1"/>
        <v>2</v>
      </c>
      <c r="Y41" s="61"/>
      <c r="Z41" s="62"/>
      <c r="AA41" s="63" t="str">
        <f>IF(F41&lt;&gt;"",_xlfn.IFNA(_xlfn.XLOOKUP(F41,Tprices[Key],Tprices[Price]),0),"")</f>
        <v/>
      </c>
      <c r="AB41" s="29" t="str">
        <f>IF(OR(M41&lt;&gt;"",T41&lt;&gt;""),_xlfn.IFNA(_xlfn.XLOOKUP(T41,Tprices[Key],Tprices[Price]),0)+_xlfn.IFNA(_xlfn.XLOOKUP(M41,Tprices[Key],Tprices[Price]),0),"")</f>
        <v/>
      </c>
      <c r="AC41" s="19" t="str">
        <f>IF(U41&lt;&gt;"",_xlfn.IFNA(X41*(_xlfn.XLOOKUP(U41,Tprices[Key],Tprices[Price])),0)+_xlfn.IFNA(X41*(_xlfn.XLOOKUP(Z41,Tprices[Key],Tprices[Price])),0),"")</f>
        <v/>
      </c>
      <c r="AD41" s="49" t="str">
        <f t="shared" si="0"/>
        <v/>
      </c>
      <c r="AE41" s="79"/>
    </row>
    <row r="42" spans="1:31" x14ac:dyDescent="0.25">
      <c r="A42" s="51">
        <v>29</v>
      </c>
      <c r="B42" s="52"/>
      <c r="C42" s="52"/>
      <c r="D42" s="53"/>
      <c r="E42" s="54"/>
      <c r="F42" s="55"/>
      <c r="G42" s="56"/>
      <c r="H42" s="57"/>
      <c r="I42" s="44"/>
      <c r="J42" s="44"/>
      <c r="K42" s="44"/>
      <c r="L42" s="44"/>
      <c r="M42" s="58"/>
      <c r="N42" s="56"/>
      <c r="O42" s="57"/>
      <c r="P42" s="44"/>
      <c r="Q42" s="44"/>
      <c r="R42" s="44"/>
      <c r="S42" s="44"/>
      <c r="T42" s="58"/>
      <c r="U42" s="59"/>
      <c r="V42" s="60"/>
      <c r="W42" s="60"/>
      <c r="X42" s="86">
        <f t="shared" si="1"/>
        <v>2</v>
      </c>
      <c r="Y42" s="61"/>
      <c r="Z42" s="62"/>
      <c r="AA42" s="63" t="str">
        <f>IF(F42&lt;&gt;"",_xlfn.IFNA(_xlfn.XLOOKUP(F42,Tprices[Key],Tprices[Price]),0),"")</f>
        <v/>
      </c>
      <c r="AB42" s="29" t="str">
        <f>IF(OR(M42&lt;&gt;"",T42&lt;&gt;""),_xlfn.IFNA(_xlfn.XLOOKUP(T42,Tprices[Key],Tprices[Price]),0)+_xlfn.IFNA(_xlfn.XLOOKUP(M42,Tprices[Key],Tprices[Price]),0),"")</f>
        <v/>
      </c>
      <c r="AC42" s="19" t="str">
        <f>IF(U42&lt;&gt;"",_xlfn.IFNA(X42*(_xlfn.XLOOKUP(U42,Tprices[Key],Tprices[Price])),0)+_xlfn.IFNA(X42*(_xlfn.XLOOKUP(Z42,Tprices[Key],Tprices[Price])),0),"")</f>
        <v/>
      </c>
      <c r="AD42" s="49" t="str">
        <f t="shared" si="0"/>
        <v/>
      </c>
      <c r="AE42" s="79"/>
    </row>
    <row r="43" spans="1:31" x14ac:dyDescent="0.25">
      <c r="A43" s="51">
        <v>30</v>
      </c>
      <c r="B43" s="52"/>
      <c r="C43" s="52"/>
      <c r="D43" s="53"/>
      <c r="E43" s="54"/>
      <c r="F43" s="55"/>
      <c r="G43" s="56"/>
      <c r="H43" s="57"/>
      <c r="I43" s="44"/>
      <c r="J43" s="44"/>
      <c r="K43" s="44"/>
      <c r="L43" s="44"/>
      <c r="M43" s="58"/>
      <c r="N43" s="56"/>
      <c r="O43" s="57"/>
      <c r="P43" s="44"/>
      <c r="Q43" s="44"/>
      <c r="R43" s="44"/>
      <c r="S43" s="44"/>
      <c r="T43" s="58"/>
      <c r="U43" s="59"/>
      <c r="V43" s="60"/>
      <c r="W43" s="60"/>
      <c r="X43" s="86">
        <f t="shared" si="1"/>
        <v>2</v>
      </c>
      <c r="Y43" s="61"/>
      <c r="Z43" s="62"/>
      <c r="AA43" s="63" t="str">
        <f>IF(F43&lt;&gt;"",_xlfn.IFNA(_xlfn.XLOOKUP(F43,Tprices[Key],Tprices[Price]),0),"")</f>
        <v/>
      </c>
      <c r="AB43" s="29" t="str">
        <f>IF(OR(M43&lt;&gt;"",T43&lt;&gt;""),_xlfn.IFNA(_xlfn.XLOOKUP(T43,Tprices[Key],Tprices[Price]),0)+_xlfn.IFNA(_xlfn.XLOOKUP(M43,Tprices[Key],Tprices[Price]),0),"")</f>
        <v/>
      </c>
      <c r="AC43" s="19" t="str">
        <f>IF(U43&lt;&gt;"",_xlfn.IFNA(X43*(_xlfn.XLOOKUP(U43,Tprices[Key],Tprices[Price])),0)+_xlfn.IFNA(X43*(_xlfn.XLOOKUP(Z43,Tprices[Key],Tprices[Price])),0),"")</f>
        <v/>
      </c>
      <c r="AD43" s="49" t="str">
        <f t="shared" si="0"/>
        <v/>
      </c>
      <c r="AE43" s="79"/>
    </row>
    <row r="44" spans="1:31" x14ac:dyDescent="0.25">
      <c r="A44" s="51">
        <v>31</v>
      </c>
      <c r="B44" s="52"/>
      <c r="C44" s="52"/>
      <c r="D44" s="53"/>
      <c r="E44" s="54"/>
      <c r="F44" s="55"/>
      <c r="G44" s="56"/>
      <c r="H44" s="57"/>
      <c r="I44" s="44"/>
      <c r="J44" s="44"/>
      <c r="K44" s="44"/>
      <c r="L44" s="44"/>
      <c r="M44" s="58"/>
      <c r="N44" s="56"/>
      <c r="O44" s="57"/>
      <c r="P44" s="44"/>
      <c r="Q44" s="44"/>
      <c r="R44" s="44"/>
      <c r="S44" s="44"/>
      <c r="T44" s="58"/>
      <c r="U44" s="59"/>
      <c r="V44" s="60"/>
      <c r="W44" s="60"/>
      <c r="X44" s="86">
        <f t="shared" si="1"/>
        <v>2</v>
      </c>
      <c r="Y44" s="61"/>
      <c r="Z44" s="62"/>
      <c r="AA44" s="63" t="str">
        <f>IF(F44&lt;&gt;"",_xlfn.IFNA(_xlfn.XLOOKUP(F44,Tprices[Key],Tprices[Price]),0),"")</f>
        <v/>
      </c>
      <c r="AB44" s="29" t="str">
        <f>IF(OR(M44&lt;&gt;"",T44&lt;&gt;""),_xlfn.IFNA(_xlfn.XLOOKUP(T44,Tprices[Key],Tprices[Price]),0)+_xlfn.IFNA(_xlfn.XLOOKUP(M44,Tprices[Key],Tprices[Price]),0),"")</f>
        <v/>
      </c>
      <c r="AC44" s="19" t="str">
        <f>IF(U44&lt;&gt;"",_xlfn.IFNA(X44*(_xlfn.XLOOKUP(U44,Tprices[Key],Tprices[Price])),0)+_xlfn.IFNA(X44*(_xlfn.XLOOKUP(Z44,Tprices[Key],Tprices[Price])),0),"")</f>
        <v/>
      </c>
      <c r="AD44" s="49" t="str">
        <f t="shared" si="0"/>
        <v/>
      </c>
      <c r="AE44" s="79"/>
    </row>
    <row r="45" spans="1:31" x14ac:dyDescent="0.25">
      <c r="A45" s="51">
        <v>32</v>
      </c>
      <c r="B45" s="52"/>
      <c r="C45" s="52"/>
      <c r="D45" s="53"/>
      <c r="E45" s="54"/>
      <c r="F45" s="55"/>
      <c r="G45" s="56"/>
      <c r="H45" s="57"/>
      <c r="I45" s="44"/>
      <c r="J45" s="44"/>
      <c r="K45" s="44"/>
      <c r="L45" s="44"/>
      <c r="M45" s="58"/>
      <c r="N45" s="56"/>
      <c r="O45" s="57"/>
      <c r="P45" s="44"/>
      <c r="Q45" s="44"/>
      <c r="R45" s="44"/>
      <c r="S45" s="44"/>
      <c r="T45" s="58"/>
      <c r="U45" s="59"/>
      <c r="V45" s="60"/>
      <c r="W45" s="60"/>
      <c r="X45" s="86">
        <f t="shared" si="1"/>
        <v>2</v>
      </c>
      <c r="Y45" s="61"/>
      <c r="Z45" s="62"/>
      <c r="AA45" s="63" t="str">
        <f>IF(F45&lt;&gt;"",_xlfn.IFNA(_xlfn.XLOOKUP(F45,Tprices[Key],Tprices[Price]),0),"")</f>
        <v/>
      </c>
      <c r="AB45" s="29" t="str">
        <f>IF(OR(M45&lt;&gt;"",T45&lt;&gt;""),_xlfn.IFNA(_xlfn.XLOOKUP(T45,Tprices[Key],Tprices[Price]),0)+_xlfn.IFNA(_xlfn.XLOOKUP(M45,Tprices[Key],Tprices[Price]),0),"")</f>
        <v/>
      </c>
      <c r="AC45" s="19" t="str">
        <f>IF(U45&lt;&gt;"",_xlfn.IFNA(X45*(_xlfn.XLOOKUP(U45,Tprices[Key],Tprices[Price])),0)+_xlfn.IFNA(X45*(_xlfn.XLOOKUP(Z45,Tprices[Key],Tprices[Price])),0),"")</f>
        <v/>
      </c>
      <c r="AD45" s="49" t="str">
        <f t="shared" si="0"/>
        <v/>
      </c>
      <c r="AE45" s="79"/>
    </row>
    <row r="46" spans="1:31" x14ac:dyDescent="0.25">
      <c r="A46" s="51">
        <v>33</v>
      </c>
      <c r="B46" s="52"/>
      <c r="C46" s="52"/>
      <c r="D46" s="53"/>
      <c r="E46" s="54"/>
      <c r="F46" s="55"/>
      <c r="G46" s="56"/>
      <c r="H46" s="57"/>
      <c r="I46" s="44"/>
      <c r="J46" s="44"/>
      <c r="K46" s="44"/>
      <c r="L46" s="44"/>
      <c r="M46" s="58"/>
      <c r="N46" s="56"/>
      <c r="O46" s="57"/>
      <c r="P46" s="44"/>
      <c r="Q46" s="44"/>
      <c r="R46" s="44"/>
      <c r="S46" s="44"/>
      <c r="T46" s="58"/>
      <c r="U46" s="59"/>
      <c r="V46" s="60"/>
      <c r="W46" s="60"/>
      <c r="X46" s="86">
        <f t="shared" si="1"/>
        <v>2</v>
      </c>
      <c r="Y46" s="61"/>
      <c r="Z46" s="62"/>
      <c r="AA46" s="63" t="str">
        <f>IF(F46&lt;&gt;"",_xlfn.IFNA(_xlfn.XLOOKUP(F46,Tprices[Key],Tprices[Price]),0),"")</f>
        <v/>
      </c>
      <c r="AB46" s="29" t="str">
        <f>IF(OR(M46&lt;&gt;"",T46&lt;&gt;""),_xlfn.IFNA(_xlfn.XLOOKUP(T46,Tprices[Key],Tprices[Price]),0)+_xlfn.IFNA(_xlfn.XLOOKUP(M46,Tprices[Key],Tprices[Price]),0),"")</f>
        <v/>
      </c>
      <c r="AC46" s="19" t="str">
        <f>IF(U46&lt;&gt;"",_xlfn.IFNA(X46*(_xlfn.XLOOKUP(U46,Tprices[Key],Tprices[Price])),0)+_xlfn.IFNA(X46*(_xlfn.XLOOKUP(Z46,Tprices[Key],Tprices[Price])),0),"")</f>
        <v/>
      </c>
      <c r="AD46" s="49" t="str">
        <f t="shared" si="0"/>
        <v/>
      </c>
      <c r="AE46" s="79"/>
    </row>
    <row r="47" spans="1:31" x14ac:dyDescent="0.25">
      <c r="A47" s="51">
        <v>34</v>
      </c>
      <c r="B47" s="52"/>
      <c r="C47" s="52"/>
      <c r="D47" s="53"/>
      <c r="E47" s="54"/>
      <c r="F47" s="55"/>
      <c r="G47" s="56"/>
      <c r="H47" s="57"/>
      <c r="I47" s="44"/>
      <c r="J47" s="44"/>
      <c r="K47" s="44"/>
      <c r="L47" s="44"/>
      <c r="M47" s="58"/>
      <c r="N47" s="56"/>
      <c r="O47" s="57"/>
      <c r="P47" s="44"/>
      <c r="Q47" s="44"/>
      <c r="R47" s="44"/>
      <c r="S47" s="44"/>
      <c r="T47" s="58"/>
      <c r="U47" s="59"/>
      <c r="V47" s="60"/>
      <c r="W47" s="60"/>
      <c r="X47" s="86">
        <f t="shared" si="1"/>
        <v>2</v>
      </c>
      <c r="Y47" s="61"/>
      <c r="Z47" s="62"/>
      <c r="AA47" s="63" t="str">
        <f>IF(F47&lt;&gt;"",_xlfn.IFNA(_xlfn.XLOOKUP(F47,Tprices[Key],Tprices[Price]),0),"")</f>
        <v/>
      </c>
      <c r="AB47" s="29" t="str">
        <f>IF(OR(M47&lt;&gt;"",T47&lt;&gt;""),_xlfn.IFNA(_xlfn.XLOOKUP(T47,Tprices[Key],Tprices[Price]),0)+_xlfn.IFNA(_xlfn.XLOOKUP(M47,Tprices[Key],Tprices[Price]),0),"")</f>
        <v/>
      </c>
      <c r="AC47" s="19" t="str">
        <f>IF(U47&lt;&gt;"",_xlfn.IFNA(X47*(_xlfn.XLOOKUP(U47,Tprices[Key],Tprices[Price])),0)+_xlfn.IFNA(X47*(_xlfn.XLOOKUP(Z47,Tprices[Key],Tprices[Price])),0),"")</f>
        <v/>
      </c>
      <c r="AD47" s="49" t="str">
        <f t="shared" si="0"/>
        <v/>
      </c>
      <c r="AE47" s="79"/>
    </row>
    <row r="48" spans="1:31" x14ac:dyDescent="0.25">
      <c r="A48" s="51">
        <v>35</v>
      </c>
      <c r="B48" s="52"/>
      <c r="C48" s="52"/>
      <c r="D48" s="53"/>
      <c r="E48" s="54"/>
      <c r="F48" s="55"/>
      <c r="G48" s="56"/>
      <c r="H48" s="57"/>
      <c r="I48" s="64"/>
      <c r="J48" s="44"/>
      <c r="K48" s="44"/>
      <c r="L48" s="44"/>
      <c r="M48" s="58"/>
      <c r="N48" s="56"/>
      <c r="O48" s="57"/>
      <c r="P48" s="64"/>
      <c r="Q48" s="44"/>
      <c r="R48" s="44"/>
      <c r="S48" s="44"/>
      <c r="T48" s="58"/>
      <c r="U48" s="59"/>
      <c r="V48" s="60"/>
      <c r="W48" s="60"/>
      <c r="X48" s="86">
        <f t="shared" si="1"/>
        <v>2</v>
      </c>
      <c r="Y48" s="61"/>
      <c r="Z48" s="62"/>
      <c r="AA48" s="63" t="str">
        <f>IF(F48&lt;&gt;"",_xlfn.IFNA(_xlfn.XLOOKUP(F48,Tprices[Key],Tprices[Price]),0),"")</f>
        <v/>
      </c>
      <c r="AB48" s="29" t="str">
        <f>IF(OR(M48&lt;&gt;"",T48&lt;&gt;""),_xlfn.IFNA(_xlfn.XLOOKUP(T48,Tprices[Key],Tprices[Price]),0)+_xlfn.IFNA(_xlfn.XLOOKUP(M48,Tprices[Key],Tprices[Price]),0),"")</f>
        <v/>
      </c>
      <c r="AC48" s="19" t="str">
        <f>IF(U48&lt;&gt;"",_xlfn.IFNA(X48*(_xlfn.XLOOKUP(U48,Tprices[Key],Tprices[Price])),0)+_xlfn.IFNA(X48*(_xlfn.XLOOKUP(Z48,Tprices[Key],Tprices[Price])),0),"")</f>
        <v/>
      </c>
      <c r="AD48" s="49" t="str">
        <f t="shared" si="0"/>
        <v/>
      </c>
      <c r="AE48" s="79"/>
    </row>
    <row r="49" spans="1:31" x14ac:dyDescent="0.25">
      <c r="A49" s="51">
        <v>36</v>
      </c>
      <c r="B49" s="52"/>
      <c r="C49" s="52"/>
      <c r="D49" s="53"/>
      <c r="E49" s="54"/>
      <c r="F49" s="55"/>
      <c r="G49" s="56"/>
      <c r="H49" s="57"/>
      <c r="I49" s="44"/>
      <c r="J49" s="44"/>
      <c r="K49" s="44"/>
      <c r="L49" s="44"/>
      <c r="M49" s="58"/>
      <c r="N49" s="56"/>
      <c r="O49" s="57"/>
      <c r="P49" s="44"/>
      <c r="Q49" s="44"/>
      <c r="R49" s="44"/>
      <c r="S49" s="44"/>
      <c r="T49" s="58"/>
      <c r="U49" s="59"/>
      <c r="V49" s="60"/>
      <c r="W49" s="60"/>
      <c r="X49" s="86">
        <f t="shared" si="1"/>
        <v>2</v>
      </c>
      <c r="Y49" s="61"/>
      <c r="Z49" s="62"/>
      <c r="AA49" s="63" t="str">
        <f>IF(F49&lt;&gt;"",_xlfn.IFNA(_xlfn.XLOOKUP(F49,Tprices[Key],Tprices[Price]),0),"")</f>
        <v/>
      </c>
      <c r="AB49" s="29" t="str">
        <f>IF(OR(M49&lt;&gt;"",T49&lt;&gt;""),_xlfn.IFNA(_xlfn.XLOOKUP(T49,Tprices[Key],Tprices[Price]),0)+_xlfn.IFNA(_xlfn.XLOOKUP(M49,Tprices[Key],Tprices[Price]),0),"")</f>
        <v/>
      </c>
      <c r="AC49" s="19" t="str">
        <f>IF(U49&lt;&gt;"",_xlfn.IFNA(X49*(_xlfn.XLOOKUP(U49,Tprices[Key],Tprices[Price])),0)+_xlfn.IFNA(X49*(_xlfn.XLOOKUP(Z49,Tprices[Key],Tprices[Price])),0),"")</f>
        <v/>
      </c>
      <c r="AD49" s="49" t="str">
        <f t="shared" si="0"/>
        <v/>
      </c>
      <c r="AE49" s="79"/>
    </row>
    <row r="50" spans="1:31" x14ac:dyDescent="0.25">
      <c r="A50" s="51">
        <v>37</v>
      </c>
      <c r="B50" s="52"/>
      <c r="C50" s="52"/>
      <c r="D50" s="53"/>
      <c r="E50" s="54"/>
      <c r="F50" s="55"/>
      <c r="G50" s="56"/>
      <c r="H50" s="57"/>
      <c r="I50" s="44"/>
      <c r="J50" s="44"/>
      <c r="K50" s="44"/>
      <c r="L50" s="44"/>
      <c r="M50" s="58"/>
      <c r="N50" s="56"/>
      <c r="O50" s="57"/>
      <c r="P50" s="44"/>
      <c r="Q50" s="44"/>
      <c r="R50" s="44"/>
      <c r="S50" s="44"/>
      <c r="T50" s="58"/>
      <c r="U50" s="59"/>
      <c r="V50" s="60"/>
      <c r="W50" s="60"/>
      <c r="X50" s="86">
        <f t="shared" si="1"/>
        <v>2</v>
      </c>
      <c r="Y50" s="61"/>
      <c r="Z50" s="62"/>
      <c r="AA50" s="63" t="str">
        <f>IF(F50&lt;&gt;"",_xlfn.IFNA(_xlfn.XLOOKUP(F50,Tprices[Key],Tprices[Price]),0),"")</f>
        <v/>
      </c>
      <c r="AB50" s="29" t="str">
        <f>IF(OR(M50&lt;&gt;"",T50&lt;&gt;""),_xlfn.IFNA(_xlfn.XLOOKUP(T50,Tprices[Key],Tprices[Price]),0)+_xlfn.IFNA(_xlfn.XLOOKUP(M50,Tprices[Key],Tprices[Price]),0),"")</f>
        <v/>
      </c>
      <c r="AC50" s="19" t="str">
        <f>IF(U50&lt;&gt;"",_xlfn.IFNA(X50*(_xlfn.XLOOKUP(U50,Tprices[Key],Tprices[Price])),0)+_xlfn.IFNA(X50*(_xlfn.XLOOKUP(Z50,Tprices[Key],Tprices[Price])),0),"")</f>
        <v/>
      </c>
      <c r="AD50" s="49" t="str">
        <f t="shared" si="0"/>
        <v/>
      </c>
      <c r="AE50" s="79"/>
    </row>
    <row r="51" spans="1:31" x14ac:dyDescent="0.25">
      <c r="A51" s="51">
        <v>38</v>
      </c>
      <c r="B51" s="52"/>
      <c r="C51" s="52"/>
      <c r="D51" s="53"/>
      <c r="E51" s="54"/>
      <c r="F51" s="55"/>
      <c r="G51" s="56"/>
      <c r="H51" s="57"/>
      <c r="I51" s="44"/>
      <c r="J51" s="44"/>
      <c r="K51" s="44"/>
      <c r="L51" s="44"/>
      <c r="M51" s="58"/>
      <c r="N51" s="56"/>
      <c r="O51" s="57"/>
      <c r="P51" s="44"/>
      <c r="Q51" s="44"/>
      <c r="R51" s="44"/>
      <c r="S51" s="44"/>
      <c r="T51" s="58"/>
      <c r="U51" s="59"/>
      <c r="V51" s="60"/>
      <c r="W51" s="60"/>
      <c r="X51" s="86">
        <f t="shared" si="1"/>
        <v>2</v>
      </c>
      <c r="Y51" s="61"/>
      <c r="Z51" s="62"/>
      <c r="AA51" s="63" t="str">
        <f>IF(F51&lt;&gt;"",_xlfn.IFNA(_xlfn.XLOOKUP(F51,Tprices[Key],Tprices[Price]),0),"")</f>
        <v/>
      </c>
      <c r="AB51" s="29" t="str">
        <f>IF(OR(M51&lt;&gt;"",T51&lt;&gt;""),_xlfn.IFNA(_xlfn.XLOOKUP(T51,Tprices[Key],Tprices[Price]),0)+_xlfn.IFNA(_xlfn.XLOOKUP(M51,Tprices[Key],Tprices[Price]),0),"")</f>
        <v/>
      </c>
      <c r="AC51" s="19" t="str">
        <f>IF(U51&lt;&gt;"",_xlfn.IFNA(X51*(_xlfn.XLOOKUP(U51,Tprices[Key],Tprices[Price])),0)+_xlfn.IFNA(X51*(_xlfn.XLOOKUP(Z51,Tprices[Key],Tprices[Price])),0),"")</f>
        <v/>
      </c>
      <c r="AD51" s="49" t="str">
        <f t="shared" si="0"/>
        <v/>
      </c>
      <c r="AE51" s="79"/>
    </row>
    <row r="52" spans="1:31" x14ac:dyDescent="0.25">
      <c r="A52" s="51">
        <v>39</v>
      </c>
      <c r="B52" s="52"/>
      <c r="C52" s="52"/>
      <c r="D52" s="53"/>
      <c r="E52" s="54"/>
      <c r="F52" s="55"/>
      <c r="G52" s="56"/>
      <c r="H52" s="57"/>
      <c r="I52" s="44"/>
      <c r="J52" s="44"/>
      <c r="K52" s="44"/>
      <c r="L52" s="44"/>
      <c r="M52" s="58"/>
      <c r="N52" s="56"/>
      <c r="O52" s="57"/>
      <c r="P52" s="44"/>
      <c r="Q52" s="44"/>
      <c r="R52" s="44"/>
      <c r="S52" s="44"/>
      <c r="T52" s="58"/>
      <c r="U52" s="59"/>
      <c r="V52" s="60"/>
      <c r="W52" s="60"/>
      <c r="X52" s="86">
        <f t="shared" si="1"/>
        <v>2</v>
      </c>
      <c r="Y52" s="61"/>
      <c r="Z52" s="62"/>
      <c r="AA52" s="63" t="str">
        <f>IF(F52&lt;&gt;"",_xlfn.IFNA(_xlfn.XLOOKUP(F52,Tprices[Key],Tprices[Price]),0),"")</f>
        <v/>
      </c>
      <c r="AB52" s="29" t="str">
        <f>IF(OR(M52&lt;&gt;"",T52&lt;&gt;""),_xlfn.IFNA(_xlfn.XLOOKUP(T52,Tprices[Key],Tprices[Price]),0)+_xlfn.IFNA(_xlfn.XLOOKUP(M52,Tprices[Key],Tprices[Price]),0),"")</f>
        <v/>
      </c>
      <c r="AC52" s="19" t="str">
        <f>IF(U52&lt;&gt;"",_xlfn.IFNA(X52*(_xlfn.XLOOKUP(U52,Tprices[Key],Tprices[Price])),0)+_xlfn.IFNA(X52*(_xlfn.XLOOKUP(Z52,Tprices[Key],Tprices[Price])),0),"")</f>
        <v/>
      </c>
      <c r="AD52" s="49" t="str">
        <f t="shared" si="0"/>
        <v/>
      </c>
      <c r="AE52" s="79"/>
    </row>
    <row r="53" spans="1:31" x14ac:dyDescent="0.25">
      <c r="A53" s="51">
        <v>40</v>
      </c>
      <c r="B53" s="52"/>
      <c r="C53" s="52"/>
      <c r="D53" s="53"/>
      <c r="E53" s="54"/>
      <c r="F53" s="55"/>
      <c r="G53" s="56"/>
      <c r="H53" s="57"/>
      <c r="I53" s="44"/>
      <c r="J53" s="44"/>
      <c r="K53" s="44"/>
      <c r="L53" s="44"/>
      <c r="M53" s="58"/>
      <c r="N53" s="56"/>
      <c r="O53" s="57"/>
      <c r="P53" s="44"/>
      <c r="Q53" s="44"/>
      <c r="R53" s="44"/>
      <c r="S53" s="44"/>
      <c r="T53" s="58"/>
      <c r="U53" s="59"/>
      <c r="V53" s="60"/>
      <c r="W53" s="60"/>
      <c r="X53" s="86">
        <f t="shared" si="1"/>
        <v>2</v>
      </c>
      <c r="Y53" s="61"/>
      <c r="Z53" s="62"/>
      <c r="AA53" s="63" t="str">
        <f>IF(F53&lt;&gt;"",_xlfn.IFNA(_xlfn.XLOOKUP(F53,Tprices[Key],Tprices[Price]),0),"")</f>
        <v/>
      </c>
      <c r="AB53" s="29" t="str">
        <f>IF(OR(M53&lt;&gt;"",T53&lt;&gt;""),_xlfn.IFNA(_xlfn.XLOOKUP(T53,Tprices[Key],Tprices[Price]),0)+_xlfn.IFNA(_xlfn.XLOOKUP(M53,Tprices[Key],Tprices[Price]),0),"")</f>
        <v/>
      </c>
      <c r="AC53" s="19" t="str">
        <f>IF(U53&lt;&gt;"",_xlfn.IFNA(X53*(_xlfn.XLOOKUP(U53,Tprices[Key],Tprices[Price])),0)+_xlfn.IFNA(X53*(_xlfn.XLOOKUP(Z53,Tprices[Key],Tprices[Price])),0),"")</f>
        <v/>
      </c>
      <c r="AD53" s="49" t="str">
        <f t="shared" si="0"/>
        <v/>
      </c>
      <c r="AE53" s="79"/>
    </row>
    <row r="54" spans="1:31" x14ac:dyDescent="0.25">
      <c r="A54" s="51">
        <v>41</v>
      </c>
      <c r="B54" s="52"/>
      <c r="C54" s="52"/>
      <c r="D54" s="53"/>
      <c r="E54" s="54"/>
      <c r="F54" s="55"/>
      <c r="G54" s="56"/>
      <c r="H54" s="57"/>
      <c r="I54" s="44"/>
      <c r="J54" s="44"/>
      <c r="K54" s="44"/>
      <c r="L54" s="44"/>
      <c r="M54" s="58"/>
      <c r="N54" s="56"/>
      <c r="O54" s="57"/>
      <c r="P54" s="44"/>
      <c r="Q54" s="44"/>
      <c r="R54" s="44"/>
      <c r="S54" s="44"/>
      <c r="T54" s="58"/>
      <c r="U54" s="59"/>
      <c r="V54" s="60"/>
      <c r="W54" s="60"/>
      <c r="X54" s="86">
        <f t="shared" si="1"/>
        <v>2</v>
      </c>
      <c r="Y54" s="61"/>
      <c r="Z54" s="62"/>
      <c r="AA54" s="63" t="str">
        <f>IF(F54&lt;&gt;"",_xlfn.IFNA(_xlfn.XLOOKUP(F54,Tprices[Key],Tprices[Price]),0),"")</f>
        <v/>
      </c>
      <c r="AB54" s="29" t="str">
        <f>IF(OR(M54&lt;&gt;"",T54&lt;&gt;""),_xlfn.IFNA(_xlfn.XLOOKUP(T54,Tprices[Key],Tprices[Price]),0)+_xlfn.IFNA(_xlfn.XLOOKUP(M54,Tprices[Key],Tprices[Price]),0),"")</f>
        <v/>
      </c>
      <c r="AC54" s="19" t="str">
        <f>IF(U54&lt;&gt;"",_xlfn.IFNA(X54*(_xlfn.XLOOKUP(U54,Tprices[Key],Tprices[Price])),0)+_xlfn.IFNA(X54*(_xlfn.XLOOKUP(Z54,Tprices[Key],Tprices[Price])),0),"")</f>
        <v/>
      </c>
      <c r="AD54" s="49" t="str">
        <f t="shared" si="0"/>
        <v/>
      </c>
      <c r="AE54" s="79"/>
    </row>
    <row r="55" spans="1:31" x14ac:dyDescent="0.25">
      <c r="A55" s="51">
        <v>42</v>
      </c>
      <c r="B55" s="52"/>
      <c r="C55" s="52"/>
      <c r="D55" s="53"/>
      <c r="E55" s="54"/>
      <c r="F55" s="55"/>
      <c r="G55" s="56"/>
      <c r="H55" s="57"/>
      <c r="I55" s="44"/>
      <c r="J55" s="44"/>
      <c r="K55" s="44"/>
      <c r="L55" s="44"/>
      <c r="M55" s="58"/>
      <c r="N55" s="56"/>
      <c r="O55" s="57"/>
      <c r="P55" s="44"/>
      <c r="Q55" s="44"/>
      <c r="R55" s="44"/>
      <c r="S55" s="44"/>
      <c r="T55" s="58"/>
      <c r="U55" s="59"/>
      <c r="V55" s="60"/>
      <c r="W55" s="60"/>
      <c r="X55" s="86">
        <f t="shared" si="1"/>
        <v>2</v>
      </c>
      <c r="Y55" s="61"/>
      <c r="Z55" s="62"/>
      <c r="AA55" s="63" t="str">
        <f>IF(F55&lt;&gt;"",_xlfn.IFNA(_xlfn.XLOOKUP(F55,Tprices[Key],Tprices[Price]),0),"")</f>
        <v/>
      </c>
      <c r="AB55" s="29" t="str">
        <f>IF(OR(M55&lt;&gt;"",T55&lt;&gt;""),_xlfn.IFNA(_xlfn.XLOOKUP(T55,Tprices[Key],Tprices[Price]),0)+_xlfn.IFNA(_xlfn.XLOOKUP(M55,Tprices[Key],Tprices[Price]),0),"")</f>
        <v/>
      </c>
      <c r="AC55" s="19" t="str">
        <f>IF(U55&lt;&gt;"",_xlfn.IFNA(X55*(_xlfn.XLOOKUP(U55,Tprices[Key],Tprices[Price])),0)+_xlfn.IFNA(X55*(_xlfn.XLOOKUP(Z55,Tprices[Key],Tprices[Price])),0),"")</f>
        <v/>
      </c>
      <c r="AD55" s="49" t="str">
        <f t="shared" si="0"/>
        <v/>
      </c>
      <c r="AE55" s="79"/>
    </row>
    <row r="56" spans="1:31" x14ac:dyDescent="0.25">
      <c r="A56" s="51">
        <v>43</v>
      </c>
      <c r="B56" s="52"/>
      <c r="C56" s="52"/>
      <c r="D56" s="53"/>
      <c r="E56" s="54"/>
      <c r="F56" s="55"/>
      <c r="G56" s="56"/>
      <c r="H56" s="57"/>
      <c r="I56" s="44"/>
      <c r="J56" s="44"/>
      <c r="K56" s="44"/>
      <c r="L56" s="44"/>
      <c r="M56" s="58"/>
      <c r="N56" s="56"/>
      <c r="O56" s="57"/>
      <c r="P56" s="44"/>
      <c r="Q56" s="44"/>
      <c r="R56" s="44"/>
      <c r="S56" s="44"/>
      <c r="T56" s="58"/>
      <c r="U56" s="59"/>
      <c r="V56" s="60"/>
      <c r="W56" s="60"/>
      <c r="X56" s="86">
        <f t="shared" si="1"/>
        <v>2</v>
      </c>
      <c r="Y56" s="61"/>
      <c r="Z56" s="62"/>
      <c r="AA56" s="63" t="str">
        <f>IF(F56&lt;&gt;"",_xlfn.IFNA(_xlfn.XLOOKUP(F56,Tprices[Key],Tprices[Price]),0),"")</f>
        <v/>
      </c>
      <c r="AB56" s="29" t="str">
        <f>IF(OR(M56&lt;&gt;"",T56&lt;&gt;""),_xlfn.IFNA(_xlfn.XLOOKUP(T56,Tprices[Key],Tprices[Price]),0)+_xlfn.IFNA(_xlfn.XLOOKUP(M56,Tprices[Key],Tprices[Price]),0),"")</f>
        <v/>
      </c>
      <c r="AC56" s="19" t="str">
        <f>IF(U56&lt;&gt;"",_xlfn.IFNA(X56*(_xlfn.XLOOKUP(U56,Tprices[Key],Tprices[Price])),0)+_xlfn.IFNA(X56*(_xlfn.XLOOKUP(Z56,Tprices[Key],Tprices[Price])),0),"")</f>
        <v/>
      </c>
      <c r="AD56" s="49" t="str">
        <f t="shared" si="0"/>
        <v/>
      </c>
      <c r="AE56" s="79"/>
    </row>
    <row r="57" spans="1:31" x14ac:dyDescent="0.25">
      <c r="A57" s="51">
        <v>44</v>
      </c>
      <c r="B57" s="52"/>
      <c r="C57" s="52"/>
      <c r="D57" s="53"/>
      <c r="E57" s="54"/>
      <c r="F57" s="55"/>
      <c r="G57" s="56"/>
      <c r="H57" s="57"/>
      <c r="I57" s="44"/>
      <c r="J57" s="44"/>
      <c r="K57" s="44"/>
      <c r="L57" s="44"/>
      <c r="M57" s="58"/>
      <c r="N57" s="56"/>
      <c r="O57" s="57"/>
      <c r="P57" s="44"/>
      <c r="Q57" s="44"/>
      <c r="R57" s="44"/>
      <c r="S57" s="44"/>
      <c r="T57" s="58"/>
      <c r="U57" s="59"/>
      <c r="V57" s="60"/>
      <c r="W57" s="60"/>
      <c r="X57" s="86">
        <f t="shared" si="1"/>
        <v>2</v>
      </c>
      <c r="Y57" s="61"/>
      <c r="Z57" s="62"/>
      <c r="AA57" s="63" t="str">
        <f>IF(F57&lt;&gt;"",_xlfn.IFNA(_xlfn.XLOOKUP(F57,Tprices[Key],Tprices[Price]),0),"")</f>
        <v/>
      </c>
      <c r="AB57" s="29" t="str">
        <f>IF(OR(M57&lt;&gt;"",T57&lt;&gt;""),_xlfn.IFNA(_xlfn.XLOOKUP(T57,Tprices[Key],Tprices[Price]),0)+_xlfn.IFNA(_xlfn.XLOOKUP(M57,Tprices[Key],Tprices[Price]),0),"")</f>
        <v/>
      </c>
      <c r="AC57" s="19" t="str">
        <f>IF(U57&lt;&gt;"",_xlfn.IFNA(X57*(_xlfn.XLOOKUP(U57,Tprices[Key],Tprices[Price])),0)+_xlfn.IFNA(X57*(_xlfn.XLOOKUP(Z57,Tprices[Key],Tprices[Price])),0),"")</f>
        <v/>
      </c>
      <c r="AD57" s="49" t="str">
        <f t="shared" si="0"/>
        <v/>
      </c>
      <c r="AE57" s="79"/>
    </row>
    <row r="58" spans="1:31" x14ac:dyDescent="0.25">
      <c r="A58" s="51">
        <v>45</v>
      </c>
      <c r="B58" s="52"/>
      <c r="C58" s="52"/>
      <c r="D58" s="53"/>
      <c r="E58" s="54"/>
      <c r="F58" s="55"/>
      <c r="G58" s="56"/>
      <c r="H58" s="57"/>
      <c r="I58" s="44"/>
      <c r="J58" s="44"/>
      <c r="K58" s="44"/>
      <c r="L58" s="44"/>
      <c r="M58" s="58"/>
      <c r="N58" s="56"/>
      <c r="O58" s="57"/>
      <c r="P58" s="44"/>
      <c r="Q58" s="44"/>
      <c r="R58" s="44"/>
      <c r="S58" s="44"/>
      <c r="T58" s="58"/>
      <c r="U58" s="59"/>
      <c r="V58" s="60"/>
      <c r="W58" s="60"/>
      <c r="X58" s="86">
        <f t="shared" si="1"/>
        <v>2</v>
      </c>
      <c r="Y58" s="61"/>
      <c r="Z58" s="62"/>
      <c r="AA58" s="63" t="str">
        <f>IF(F58&lt;&gt;"",_xlfn.IFNA(_xlfn.XLOOKUP(F58,Tprices[Key],Tprices[Price]),0),"")</f>
        <v/>
      </c>
      <c r="AB58" s="29" t="str">
        <f>IF(OR(M58&lt;&gt;"",T58&lt;&gt;""),_xlfn.IFNA(_xlfn.XLOOKUP(T58,Tprices[Key],Tprices[Price]),0)+_xlfn.IFNA(_xlfn.XLOOKUP(M58,Tprices[Key],Tprices[Price]),0),"")</f>
        <v/>
      </c>
      <c r="AC58" s="19" t="str">
        <f>IF(U58&lt;&gt;"",_xlfn.IFNA(X58*(_xlfn.XLOOKUP(U58,Tprices[Key],Tprices[Price])),0)+_xlfn.IFNA(X58*(_xlfn.XLOOKUP(Z58,Tprices[Key],Tprices[Price])),0),"")</f>
        <v/>
      </c>
      <c r="AD58" s="49" t="str">
        <f t="shared" si="0"/>
        <v/>
      </c>
      <c r="AE58" s="79"/>
    </row>
    <row r="59" spans="1:31" x14ac:dyDescent="0.25">
      <c r="A59" s="51">
        <v>46</v>
      </c>
      <c r="B59" s="52"/>
      <c r="C59" s="52"/>
      <c r="D59" s="53"/>
      <c r="E59" s="54"/>
      <c r="F59" s="55"/>
      <c r="G59" s="56"/>
      <c r="H59" s="57"/>
      <c r="I59" s="44"/>
      <c r="J59" s="44"/>
      <c r="K59" s="44"/>
      <c r="L59" s="44"/>
      <c r="M59" s="58"/>
      <c r="N59" s="56"/>
      <c r="O59" s="57"/>
      <c r="P59" s="44"/>
      <c r="Q59" s="44"/>
      <c r="R59" s="44"/>
      <c r="S59" s="44"/>
      <c r="T59" s="58"/>
      <c r="U59" s="59"/>
      <c r="V59" s="60"/>
      <c r="W59" s="60"/>
      <c r="X59" s="86">
        <f t="shared" si="1"/>
        <v>2</v>
      </c>
      <c r="Y59" s="61"/>
      <c r="Z59" s="62"/>
      <c r="AA59" s="63" t="str">
        <f>IF(F59&lt;&gt;"",_xlfn.IFNA(_xlfn.XLOOKUP(F59,Tprices[Key],Tprices[Price]),0),"")</f>
        <v/>
      </c>
      <c r="AB59" s="29" t="str">
        <f>IF(OR(M59&lt;&gt;"",T59&lt;&gt;""),_xlfn.IFNA(_xlfn.XLOOKUP(T59,Tprices[Key],Tprices[Price]),0)+_xlfn.IFNA(_xlfn.XLOOKUP(M59,Tprices[Key],Tprices[Price]),0),"")</f>
        <v/>
      </c>
      <c r="AC59" s="19" t="str">
        <f>IF(U59&lt;&gt;"",_xlfn.IFNA(X59*(_xlfn.XLOOKUP(U59,Tprices[Key],Tprices[Price])),0)+_xlfn.IFNA(X59*(_xlfn.XLOOKUP(Z59,Tprices[Key],Tprices[Price])),0),"")</f>
        <v/>
      </c>
      <c r="AD59" s="49" t="str">
        <f t="shared" si="0"/>
        <v/>
      </c>
      <c r="AE59" s="79"/>
    </row>
    <row r="60" spans="1:31" x14ac:dyDescent="0.25">
      <c r="A60" s="51">
        <v>47</v>
      </c>
      <c r="B60" s="52"/>
      <c r="C60" s="52"/>
      <c r="D60" s="53"/>
      <c r="E60" s="54"/>
      <c r="F60" s="55"/>
      <c r="G60" s="56"/>
      <c r="H60" s="57"/>
      <c r="I60" s="44"/>
      <c r="J60" s="44"/>
      <c r="K60" s="44"/>
      <c r="L60" s="44"/>
      <c r="M60" s="58"/>
      <c r="N60" s="56"/>
      <c r="O60" s="57"/>
      <c r="P60" s="44"/>
      <c r="Q60" s="44"/>
      <c r="R60" s="44"/>
      <c r="S60" s="44"/>
      <c r="T60" s="58"/>
      <c r="U60" s="59"/>
      <c r="V60" s="60"/>
      <c r="W60" s="60"/>
      <c r="X60" s="86">
        <f t="shared" si="1"/>
        <v>2</v>
      </c>
      <c r="Y60" s="61"/>
      <c r="Z60" s="62"/>
      <c r="AA60" s="63" t="str">
        <f>IF(F60&lt;&gt;"",_xlfn.IFNA(_xlfn.XLOOKUP(F60,Tprices[Key],Tprices[Price]),0),"")</f>
        <v/>
      </c>
      <c r="AB60" s="29" t="str">
        <f>IF(OR(M60&lt;&gt;"",T60&lt;&gt;""),_xlfn.IFNA(_xlfn.XLOOKUP(T60,Tprices[Key],Tprices[Price]),0)+_xlfn.IFNA(_xlfn.XLOOKUP(M60,Tprices[Key],Tprices[Price]),0),"")</f>
        <v/>
      </c>
      <c r="AC60" s="19" t="str">
        <f>IF(U60&lt;&gt;"",_xlfn.IFNA(X60*(_xlfn.XLOOKUP(U60,Tprices[Key],Tprices[Price])),0)+_xlfn.IFNA(X60*(_xlfn.XLOOKUP(Z60,Tprices[Key],Tprices[Price])),0),"")</f>
        <v/>
      </c>
      <c r="AD60" s="49" t="str">
        <f t="shared" si="0"/>
        <v/>
      </c>
      <c r="AE60" s="79"/>
    </row>
    <row r="61" spans="1:31" x14ac:dyDescent="0.25">
      <c r="A61" s="51">
        <v>48</v>
      </c>
      <c r="B61" s="52"/>
      <c r="C61" s="52"/>
      <c r="D61" s="53"/>
      <c r="E61" s="54"/>
      <c r="F61" s="55"/>
      <c r="G61" s="56"/>
      <c r="H61" s="57"/>
      <c r="I61" s="44"/>
      <c r="J61" s="44"/>
      <c r="K61" s="44"/>
      <c r="L61" s="44"/>
      <c r="M61" s="58"/>
      <c r="N61" s="56"/>
      <c r="O61" s="57"/>
      <c r="P61" s="44"/>
      <c r="Q61" s="44"/>
      <c r="R61" s="44"/>
      <c r="S61" s="44"/>
      <c r="T61" s="58"/>
      <c r="U61" s="59"/>
      <c r="V61" s="60"/>
      <c r="W61" s="60"/>
      <c r="X61" s="86">
        <f t="shared" si="1"/>
        <v>2</v>
      </c>
      <c r="Y61" s="61"/>
      <c r="Z61" s="62"/>
      <c r="AA61" s="63" t="str">
        <f>IF(F61&lt;&gt;"",_xlfn.IFNA(_xlfn.XLOOKUP(F61,Tprices[Key],Tprices[Price]),0),"")</f>
        <v/>
      </c>
      <c r="AB61" s="29" t="str">
        <f>IF(OR(M61&lt;&gt;"",T61&lt;&gt;""),_xlfn.IFNA(_xlfn.XLOOKUP(T61,Tprices[Key],Tprices[Price]),0)+_xlfn.IFNA(_xlfn.XLOOKUP(M61,Tprices[Key],Tprices[Price]),0),"")</f>
        <v/>
      </c>
      <c r="AC61" s="19" t="str">
        <f>IF(U61&lt;&gt;"",_xlfn.IFNA(X61*(_xlfn.XLOOKUP(U61,Tprices[Key],Tprices[Price])),0)+_xlfn.IFNA(X61*(_xlfn.XLOOKUP(Z61,Tprices[Key],Tprices[Price])),0),"")</f>
        <v/>
      </c>
      <c r="AD61" s="49" t="str">
        <f t="shared" si="0"/>
        <v/>
      </c>
      <c r="AE61" s="79"/>
    </row>
    <row r="62" spans="1:31" x14ac:dyDescent="0.25">
      <c r="A62" s="51">
        <v>49</v>
      </c>
      <c r="B62" s="52"/>
      <c r="C62" s="52"/>
      <c r="D62" s="53"/>
      <c r="E62" s="54"/>
      <c r="F62" s="55"/>
      <c r="G62" s="56"/>
      <c r="H62" s="57"/>
      <c r="I62" s="44"/>
      <c r="J62" s="44"/>
      <c r="K62" s="44"/>
      <c r="L62" s="44"/>
      <c r="M62" s="58"/>
      <c r="N62" s="56"/>
      <c r="O62" s="57"/>
      <c r="P62" s="44"/>
      <c r="Q62" s="44"/>
      <c r="R62" s="44"/>
      <c r="S62" s="44"/>
      <c r="T62" s="58"/>
      <c r="U62" s="59"/>
      <c r="V62" s="60"/>
      <c r="W62" s="60"/>
      <c r="X62" s="86">
        <f t="shared" si="1"/>
        <v>2</v>
      </c>
      <c r="Y62" s="61"/>
      <c r="Z62" s="62"/>
      <c r="AA62" s="63" t="str">
        <f>IF(F62&lt;&gt;"",_xlfn.IFNA(_xlfn.XLOOKUP(F62,Tprices[Key],Tprices[Price]),0),"")</f>
        <v/>
      </c>
      <c r="AB62" s="29" t="str">
        <f>IF(OR(M62&lt;&gt;"",T62&lt;&gt;""),_xlfn.IFNA(_xlfn.XLOOKUP(T62,Tprices[Key],Tprices[Price]),0)+_xlfn.IFNA(_xlfn.XLOOKUP(M62,Tprices[Key],Tprices[Price]),0),"")</f>
        <v/>
      </c>
      <c r="AC62" s="19" t="str">
        <f>IF(U62&lt;&gt;"",_xlfn.IFNA(X62*(_xlfn.XLOOKUP(U62,Tprices[Key],Tprices[Price])),0)+_xlfn.IFNA(X62*(_xlfn.XLOOKUP(Z62,Tprices[Key],Tprices[Price])),0),"")</f>
        <v/>
      </c>
      <c r="AD62" s="49" t="str">
        <f t="shared" si="0"/>
        <v/>
      </c>
      <c r="AE62" s="79"/>
    </row>
    <row r="63" spans="1:31" x14ac:dyDescent="0.25">
      <c r="A63" s="51">
        <v>50</v>
      </c>
      <c r="B63" s="52"/>
      <c r="C63" s="52"/>
      <c r="D63" s="53"/>
      <c r="E63" s="54"/>
      <c r="F63" s="55"/>
      <c r="G63" s="56"/>
      <c r="H63" s="57"/>
      <c r="I63" s="44"/>
      <c r="J63" s="44"/>
      <c r="K63" s="44"/>
      <c r="L63" s="44"/>
      <c r="M63" s="58"/>
      <c r="N63" s="56"/>
      <c r="O63" s="57"/>
      <c r="P63" s="44"/>
      <c r="Q63" s="44"/>
      <c r="R63" s="44"/>
      <c r="S63" s="44"/>
      <c r="T63" s="58"/>
      <c r="U63" s="59"/>
      <c r="V63" s="60"/>
      <c r="W63" s="60"/>
      <c r="X63" s="86">
        <f t="shared" si="1"/>
        <v>2</v>
      </c>
      <c r="Y63" s="61"/>
      <c r="Z63" s="62"/>
      <c r="AA63" s="63" t="str">
        <f>IF(F63&lt;&gt;"",_xlfn.IFNA(_xlfn.XLOOKUP(F63,Tprices[Key],Tprices[Price]),0),"")</f>
        <v/>
      </c>
      <c r="AB63" s="29" t="str">
        <f>IF(OR(M63&lt;&gt;"",T63&lt;&gt;""),_xlfn.IFNA(_xlfn.XLOOKUP(T63,Tprices[Key],Tprices[Price]),0)+_xlfn.IFNA(_xlfn.XLOOKUP(M63,Tprices[Key],Tprices[Price]),0),"")</f>
        <v/>
      </c>
      <c r="AC63" s="19" t="str">
        <f>IF(U63&lt;&gt;"",_xlfn.IFNA(X63*(_xlfn.XLOOKUP(U63,Tprices[Key],Tprices[Price])),0)+_xlfn.IFNA(X63*(_xlfn.XLOOKUP(Z63,Tprices[Key],Tprices[Price])),0),"")</f>
        <v/>
      </c>
      <c r="AD63" s="49" t="str">
        <f t="shared" si="0"/>
        <v/>
      </c>
      <c r="AE63" s="79"/>
    </row>
    <row r="64" spans="1:31" x14ac:dyDescent="0.25">
      <c r="A64" s="51">
        <v>51</v>
      </c>
      <c r="B64" s="52"/>
      <c r="C64" s="52"/>
      <c r="D64" s="53"/>
      <c r="E64" s="54"/>
      <c r="F64" s="55"/>
      <c r="G64" s="56"/>
      <c r="H64" s="57"/>
      <c r="I64" s="44"/>
      <c r="J64" s="44"/>
      <c r="K64" s="44"/>
      <c r="L64" s="44"/>
      <c r="M64" s="58"/>
      <c r="N64" s="56"/>
      <c r="O64" s="57"/>
      <c r="P64" s="44"/>
      <c r="Q64" s="44"/>
      <c r="R64" s="44"/>
      <c r="S64" s="44"/>
      <c r="T64" s="58"/>
      <c r="U64" s="59"/>
      <c r="V64" s="60"/>
      <c r="W64" s="60"/>
      <c r="X64" s="86">
        <f t="shared" si="1"/>
        <v>2</v>
      </c>
      <c r="Y64" s="61"/>
      <c r="Z64" s="62"/>
      <c r="AA64" s="63" t="str">
        <f>IF(F64&lt;&gt;"",_xlfn.IFNA(_xlfn.XLOOKUP(F64,Tprices[Key],Tprices[Price]),0),"")</f>
        <v/>
      </c>
      <c r="AB64" s="29" t="str">
        <f>IF(OR(M64&lt;&gt;"",T64&lt;&gt;""),_xlfn.IFNA(_xlfn.XLOOKUP(T64,Tprices[Key],Tprices[Price]),0)+_xlfn.IFNA(_xlfn.XLOOKUP(M64,Tprices[Key],Tprices[Price]),0),"")</f>
        <v/>
      </c>
      <c r="AC64" s="19" t="str">
        <f>IF(U64&lt;&gt;"",_xlfn.IFNA(X64*(_xlfn.XLOOKUP(U64,Tprices[Key],Tprices[Price])),0)+_xlfn.IFNA(X64*(_xlfn.XLOOKUP(Z64,Tprices[Key],Tprices[Price])),0),"")</f>
        <v/>
      </c>
      <c r="AD64" s="49" t="str">
        <f t="shared" si="0"/>
        <v/>
      </c>
      <c r="AE64" s="79"/>
    </row>
    <row r="65" spans="1:31" x14ac:dyDescent="0.25">
      <c r="A65" s="51">
        <v>52</v>
      </c>
      <c r="B65" s="52"/>
      <c r="C65" s="52"/>
      <c r="D65" s="53"/>
      <c r="E65" s="54"/>
      <c r="F65" s="55"/>
      <c r="G65" s="56"/>
      <c r="H65" s="57"/>
      <c r="I65" s="44"/>
      <c r="J65" s="44"/>
      <c r="K65" s="44"/>
      <c r="L65" s="44"/>
      <c r="M65" s="58"/>
      <c r="N65" s="56"/>
      <c r="O65" s="57"/>
      <c r="P65" s="44"/>
      <c r="Q65" s="44"/>
      <c r="R65" s="44"/>
      <c r="S65" s="44"/>
      <c r="T65" s="58"/>
      <c r="U65" s="59"/>
      <c r="V65" s="60"/>
      <c r="W65" s="60"/>
      <c r="X65" s="86">
        <f t="shared" si="1"/>
        <v>2</v>
      </c>
      <c r="Y65" s="61"/>
      <c r="Z65" s="62"/>
      <c r="AA65" s="63" t="str">
        <f>IF(F65&lt;&gt;"",_xlfn.IFNA(_xlfn.XLOOKUP(F65,Tprices[Key],Tprices[Price]),0),"")</f>
        <v/>
      </c>
      <c r="AB65" s="29" t="str">
        <f>IF(OR(M65&lt;&gt;"",T65&lt;&gt;""),_xlfn.IFNA(_xlfn.XLOOKUP(T65,Tprices[Key],Tprices[Price]),0)+_xlfn.IFNA(_xlfn.XLOOKUP(M65,Tprices[Key],Tprices[Price]),0),"")</f>
        <v/>
      </c>
      <c r="AC65" s="19" t="str">
        <f>IF(U65&lt;&gt;"",_xlfn.IFNA(X65*(_xlfn.XLOOKUP(U65,Tprices[Key],Tprices[Price])),0)+_xlfn.IFNA(X65*(_xlfn.XLOOKUP(Z65,Tprices[Key],Tprices[Price])),0),"")</f>
        <v/>
      </c>
      <c r="AD65" s="49" t="str">
        <f t="shared" si="0"/>
        <v/>
      </c>
      <c r="AE65" s="79"/>
    </row>
    <row r="66" spans="1:31" x14ac:dyDescent="0.25">
      <c r="A66" s="51">
        <v>53</v>
      </c>
      <c r="B66" s="52"/>
      <c r="C66" s="52"/>
      <c r="D66" s="53"/>
      <c r="E66" s="54"/>
      <c r="F66" s="55"/>
      <c r="G66" s="56"/>
      <c r="H66" s="57"/>
      <c r="I66" s="44"/>
      <c r="J66" s="44"/>
      <c r="K66" s="44"/>
      <c r="L66" s="44"/>
      <c r="M66" s="58"/>
      <c r="N66" s="56"/>
      <c r="O66" s="57"/>
      <c r="P66" s="44"/>
      <c r="Q66" s="44"/>
      <c r="R66" s="44"/>
      <c r="S66" s="44"/>
      <c r="T66" s="58"/>
      <c r="U66" s="59"/>
      <c r="V66" s="60"/>
      <c r="W66" s="60"/>
      <c r="X66" s="86">
        <f t="shared" si="1"/>
        <v>2</v>
      </c>
      <c r="Y66" s="61"/>
      <c r="Z66" s="62"/>
      <c r="AA66" s="63" t="str">
        <f>IF(F66&lt;&gt;"",_xlfn.IFNA(_xlfn.XLOOKUP(F66,Tprices[Key],Tprices[Price]),0),"")</f>
        <v/>
      </c>
      <c r="AB66" s="29" t="str">
        <f>IF(OR(M66&lt;&gt;"",T66&lt;&gt;""),_xlfn.IFNA(_xlfn.XLOOKUP(T66,Tprices[Key],Tprices[Price]),0)+_xlfn.IFNA(_xlfn.XLOOKUP(M66,Tprices[Key],Tprices[Price]),0),"")</f>
        <v/>
      </c>
      <c r="AC66" s="19" t="str">
        <f>IF(U66&lt;&gt;"",_xlfn.IFNA(X66*(_xlfn.XLOOKUP(U66,Tprices[Key],Tprices[Price])),0)+_xlfn.IFNA(X66*(_xlfn.XLOOKUP(Z66,Tprices[Key],Tprices[Price])),0),"")</f>
        <v/>
      </c>
      <c r="AD66" s="49" t="str">
        <f t="shared" si="0"/>
        <v/>
      </c>
      <c r="AE66" s="79"/>
    </row>
    <row r="67" spans="1:31" x14ac:dyDescent="0.25">
      <c r="A67" s="51">
        <v>54</v>
      </c>
      <c r="B67" s="52"/>
      <c r="C67" s="52"/>
      <c r="D67" s="53"/>
      <c r="E67" s="54"/>
      <c r="F67" s="55"/>
      <c r="G67" s="56"/>
      <c r="H67" s="57"/>
      <c r="I67" s="44"/>
      <c r="J67" s="44"/>
      <c r="K67" s="44"/>
      <c r="L67" s="44"/>
      <c r="M67" s="58"/>
      <c r="N67" s="56"/>
      <c r="O67" s="57"/>
      <c r="P67" s="44"/>
      <c r="Q67" s="44"/>
      <c r="R67" s="44"/>
      <c r="S67" s="44"/>
      <c r="T67" s="58"/>
      <c r="U67" s="59"/>
      <c r="V67" s="60"/>
      <c r="W67" s="60"/>
      <c r="X67" s="86">
        <f t="shared" si="1"/>
        <v>2</v>
      </c>
      <c r="Y67" s="61"/>
      <c r="Z67" s="62"/>
      <c r="AA67" s="63" t="str">
        <f>IF(F67&lt;&gt;"",_xlfn.IFNA(_xlfn.XLOOKUP(F67,Tprices[Key],Tprices[Price]),0),"")</f>
        <v/>
      </c>
      <c r="AB67" s="29" t="str">
        <f>IF(OR(M67&lt;&gt;"",T67&lt;&gt;""),_xlfn.IFNA(_xlfn.XLOOKUP(T67,Tprices[Key],Tprices[Price]),0)+_xlfn.IFNA(_xlfn.XLOOKUP(M67,Tprices[Key],Tprices[Price]),0),"")</f>
        <v/>
      </c>
      <c r="AC67" s="19" t="str">
        <f>IF(U67&lt;&gt;"",_xlfn.IFNA(X67*(_xlfn.XLOOKUP(U67,Tprices[Key],Tprices[Price])),0)+_xlfn.IFNA(X67*(_xlfn.XLOOKUP(Z67,Tprices[Key],Tprices[Price])),0),"")</f>
        <v/>
      </c>
      <c r="AD67" s="49" t="str">
        <f t="shared" si="0"/>
        <v/>
      </c>
      <c r="AE67" s="79"/>
    </row>
    <row r="68" spans="1:31" x14ac:dyDescent="0.25">
      <c r="A68" s="51">
        <v>55</v>
      </c>
      <c r="B68" s="52"/>
      <c r="C68" s="52"/>
      <c r="D68" s="53"/>
      <c r="E68" s="54"/>
      <c r="F68" s="55"/>
      <c r="G68" s="56"/>
      <c r="H68" s="57"/>
      <c r="I68" s="44"/>
      <c r="J68" s="44"/>
      <c r="K68" s="44"/>
      <c r="L68" s="44"/>
      <c r="M68" s="58"/>
      <c r="N68" s="56"/>
      <c r="O68" s="57"/>
      <c r="P68" s="44"/>
      <c r="Q68" s="44"/>
      <c r="R68" s="44"/>
      <c r="S68" s="44"/>
      <c r="T68" s="58"/>
      <c r="U68" s="59"/>
      <c r="V68" s="60"/>
      <c r="W68" s="60"/>
      <c r="X68" s="86">
        <f t="shared" si="1"/>
        <v>2</v>
      </c>
      <c r="Y68" s="61"/>
      <c r="Z68" s="62"/>
      <c r="AA68" s="63" t="str">
        <f>IF(F68&lt;&gt;"",_xlfn.IFNA(_xlfn.XLOOKUP(F68,Tprices[Key],Tprices[Price]),0),"")</f>
        <v/>
      </c>
      <c r="AB68" s="29" t="str">
        <f>IF(OR(M68&lt;&gt;"",T68&lt;&gt;""),_xlfn.IFNA(_xlfn.XLOOKUP(T68,Tprices[Key],Tprices[Price]),0)+_xlfn.IFNA(_xlfn.XLOOKUP(M68,Tprices[Key],Tprices[Price]),0),"")</f>
        <v/>
      </c>
      <c r="AC68" s="19" t="str">
        <f>IF(U68&lt;&gt;"",_xlfn.IFNA(X68*(_xlfn.XLOOKUP(U68,Tprices[Key],Tprices[Price])),0)+_xlfn.IFNA(X68*(_xlfn.XLOOKUP(Z68,Tprices[Key],Tprices[Price])),0),"")</f>
        <v/>
      </c>
      <c r="AD68" s="49" t="str">
        <f t="shared" si="0"/>
        <v/>
      </c>
      <c r="AE68" s="79"/>
    </row>
    <row r="69" spans="1:31" x14ac:dyDescent="0.25">
      <c r="A69" s="51">
        <v>56</v>
      </c>
      <c r="B69" s="52"/>
      <c r="C69" s="52"/>
      <c r="D69" s="53"/>
      <c r="E69" s="54"/>
      <c r="F69" s="55"/>
      <c r="G69" s="56"/>
      <c r="H69" s="57"/>
      <c r="I69" s="44"/>
      <c r="J69" s="44"/>
      <c r="K69" s="44"/>
      <c r="L69" s="44"/>
      <c r="M69" s="58"/>
      <c r="N69" s="56"/>
      <c r="O69" s="57"/>
      <c r="P69" s="44"/>
      <c r="Q69" s="44"/>
      <c r="R69" s="44"/>
      <c r="S69" s="44"/>
      <c r="T69" s="58"/>
      <c r="U69" s="59"/>
      <c r="V69" s="60"/>
      <c r="W69" s="60"/>
      <c r="X69" s="86">
        <f t="shared" si="1"/>
        <v>2</v>
      </c>
      <c r="Y69" s="61"/>
      <c r="Z69" s="62"/>
      <c r="AA69" s="63" t="str">
        <f>IF(F69&lt;&gt;"",_xlfn.IFNA(_xlfn.XLOOKUP(F69,Tprices[Key],Tprices[Price]),0),"")</f>
        <v/>
      </c>
      <c r="AB69" s="29" t="str">
        <f>IF(OR(M69&lt;&gt;"",T69&lt;&gt;""),_xlfn.IFNA(_xlfn.XLOOKUP(T69,Tprices[Key],Tprices[Price]),0)+_xlfn.IFNA(_xlfn.XLOOKUP(M69,Tprices[Key],Tprices[Price]),0),"")</f>
        <v/>
      </c>
      <c r="AC69" s="19" t="str">
        <f>IF(U69&lt;&gt;"",_xlfn.IFNA(X69*(_xlfn.XLOOKUP(U69,Tprices[Key],Tprices[Price])),0)+_xlfn.IFNA(X69*(_xlfn.XLOOKUP(Z69,Tprices[Key],Tprices[Price])),0),"")</f>
        <v/>
      </c>
      <c r="AD69" s="49" t="str">
        <f t="shared" si="0"/>
        <v/>
      </c>
      <c r="AE69" s="79"/>
    </row>
    <row r="70" spans="1:31" x14ac:dyDescent="0.25">
      <c r="A70" s="51">
        <v>57</v>
      </c>
      <c r="B70" s="52"/>
      <c r="C70" s="52"/>
      <c r="D70" s="53"/>
      <c r="E70" s="54"/>
      <c r="F70" s="55"/>
      <c r="G70" s="56"/>
      <c r="H70" s="57"/>
      <c r="I70" s="44"/>
      <c r="J70" s="44"/>
      <c r="K70" s="44"/>
      <c r="L70" s="44"/>
      <c r="M70" s="58"/>
      <c r="N70" s="56"/>
      <c r="O70" s="57"/>
      <c r="P70" s="44"/>
      <c r="Q70" s="44"/>
      <c r="R70" s="44"/>
      <c r="S70" s="44"/>
      <c r="T70" s="58"/>
      <c r="U70" s="59"/>
      <c r="V70" s="60"/>
      <c r="W70" s="60"/>
      <c r="X70" s="86">
        <f t="shared" si="1"/>
        <v>2</v>
      </c>
      <c r="Y70" s="61"/>
      <c r="Z70" s="62"/>
      <c r="AA70" s="63" t="str">
        <f>IF(F70&lt;&gt;"",_xlfn.IFNA(_xlfn.XLOOKUP(F70,Tprices[Key],Tprices[Price]),0),"")</f>
        <v/>
      </c>
      <c r="AB70" s="29" t="str">
        <f>IF(OR(M70&lt;&gt;"",T70&lt;&gt;""),_xlfn.IFNA(_xlfn.XLOOKUP(T70,Tprices[Key],Tprices[Price]),0)+_xlfn.IFNA(_xlfn.XLOOKUP(M70,Tprices[Key],Tprices[Price]),0),"")</f>
        <v/>
      </c>
      <c r="AC70" s="19" t="str">
        <f>IF(U70&lt;&gt;"",_xlfn.IFNA(X70*(_xlfn.XLOOKUP(U70,Tprices[Key],Tprices[Price])),0)+_xlfn.IFNA(X70*(_xlfn.XLOOKUP(Z70,Tprices[Key],Tprices[Price])),0),"")</f>
        <v/>
      </c>
      <c r="AD70" s="49" t="str">
        <f t="shared" si="0"/>
        <v/>
      </c>
      <c r="AE70" s="79"/>
    </row>
    <row r="71" spans="1:31" x14ac:dyDescent="0.25">
      <c r="A71" s="51">
        <v>58</v>
      </c>
      <c r="B71" s="52"/>
      <c r="C71" s="52"/>
      <c r="D71" s="53"/>
      <c r="E71" s="54"/>
      <c r="F71" s="55"/>
      <c r="G71" s="56"/>
      <c r="H71" s="57"/>
      <c r="I71" s="44"/>
      <c r="J71" s="44"/>
      <c r="K71" s="44"/>
      <c r="L71" s="44"/>
      <c r="M71" s="58"/>
      <c r="N71" s="56"/>
      <c r="O71" s="57"/>
      <c r="P71" s="44"/>
      <c r="Q71" s="44"/>
      <c r="R71" s="44"/>
      <c r="S71" s="44"/>
      <c r="T71" s="58"/>
      <c r="U71" s="59"/>
      <c r="V71" s="60"/>
      <c r="W71" s="60"/>
      <c r="X71" s="86">
        <f t="shared" si="1"/>
        <v>2</v>
      </c>
      <c r="Y71" s="61"/>
      <c r="Z71" s="62"/>
      <c r="AA71" s="63" t="str">
        <f>IF(F71&lt;&gt;"",_xlfn.IFNA(_xlfn.XLOOKUP(F71,Tprices[Key],Tprices[Price]),0),"")</f>
        <v/>
      </c>
      <c r="AB71" s="29" t="str">
        <f>IF(OR(M71&lt;&gt;"",T71&lt;&gt;""),_xlfn.IFNA(_xlfn.XLOOKUP(T71,Tprices[Key],Tprices[Price]),0)+_xlfn.IFNA(_xlfn.XLOOKUP(M71,Tprices[Key],Tprices[Price]),0),"")</f>
        <v/>
      </c>
      <c r="AC71" s="19" t="str">
        <f>IF(U71&lt;&gt;"",_xlfn.IFNA(X71*(_xlfn.XLOOKUP(U71,Tprices[Key],Tprices[Price])),0)+_xlfn.IFNA(X71*(_xlfn.XLOOKUP(Z71,Tprices[Key],Tprices[Price])),0),"")</f>
        <v/>
      </c>
      <c r="AD71" s="49" t="str">
        <f t="shared" si="0"/>
        <v/>
      </c>
      <c r="AE71" s="79"/>
    </row>
    <row r="72" spans="1:31" x14ac:dyDescent="0.25">
      <c r="A72" s="51">
        <v>59</v>
      </c>
      <c r="B72" s="52"/>
      <c r="C72" s="52"/>
      <c r="D72" s="53"/>
      <c r="E72" s="54"/>
      <c r="F72" s="55"/>
      <c r="G72" s="56"/>
      <c r="H72" s="57"/>
      <c r="I72" s="44"/>
      <c r="J72" s="44"/>
      <c r="K72" s="44"/>
      <c r="L72" s="44"/>
      <c r="M72" s="58"/>
      <c r="N72" s="56"/>
      <c r="O72" s="57"/>
      <c r="P72" s="44"/>
      <c r="Q72" s="44"/>
      <c r="R72" s="44"/>
      <c r="S72" s="44"/>
      <c r="T72" s="58"/>
      <c r="U72" s="59"/>
      <c r="V72" s="60"/>
      <c r="W72" s="60"/>
      <c r="X72" s="86">
        <f t="shared" si="1"/>
        <v>2</v>
      </c>
      <c r="Y72" s="61"/>
      <c r="Z72" s="62"/>
      <c r="AA72" s="63" t="str">
        <f>IF(F72&lt;&gt;"",_xlfn.IFNA(_xlfn.XLOOKUP(F72,Tprices[Key],Tprices[Price]),0),"")</f>
        <v/>
      </c>
      <c r="AB72" s="29" t="str">
        <f>IF(OR(M72&lt;&gt;"",T72&lt;&gt;""),_xlfn.IFNA(_xlfn.XLOOKUP(T72,Tprices[Key],Tprices[Price]),0)+_xlfn.IFNA(_xlfn.XLOOKUP(M72,Tprices[Key],Tprices[Price]),0),"")</f>
        <v/>
      </c>
      <c r="AC72" s="19" t="str">
        <f>IF(U72&lt;&gt;"",_xlfn.IFNA(X72*(_xlfn.XLOOKUP(U72,Tprices[Key],Tprices[Price])),0)+_xlfn.IFNA(X72*(_xlfn.XLOOKUP(Z72,Tprices[Key],Tprices[Price])),0),"")</f>
        <v/>
      </c>
      <c r="AD72" s="49" t="str">
        <f t="shared" si="0"/>
        <v/>
      </c>
      <c r="AE72" s="79"/>
    </row>
    <row r="73" spans="1:31" x14ac:dyDescent="0.25">
      <c r="A73" s="51">
        <v>60</v>
      </c>
      <c r="B73" s="52"/>
      <c r="C73" s="52"/>
      <c r="D73" s="53"/>
      <c r="E73" s="54"/>
      <c r="F73" s="55"/>
      <c r="G73" s="56"/>
      <c r="H73" s="57"/>
      <c r="I73" s="44"/>
      <c r="J73" s="44"/>
      <c r="K73" s="44"/>
      <c r="L73" s="44"/>
      <c r="M73" s="58"/>
      <c r="N73" s="56"/>
      <c r="O73" s="57"/>
      <c r="P73" s="44"/>
      <c r="Q73" s="44"/>
      <c r="R73" s="44"/>
      <c r="S73" s="44"/>
      <c r="T73" s="58"/>
      <c r="U73" s="59"/>
      <c r="V73" s="60"/>
      <c r="W73" s="60"/>
      <c r="X73" s="86">
        <f t="shared" si="1"/>
        <v>2</v>
      </c>
      <c r="Y73" s="61"/>
      <c r="Z73" s="62"/>
      <c r="AA73" s="63" t="str">
        <f>IF(F73&lt;&gt;"",_xlfn.IFNA(_xlfn.XLOOKUP(F73,Tprices[Key],Tprices[Price]),0),"")</f>
        <v/>
      </c>
      <c r="AB73" s="29" t="str">
        <f>IF(OR(M73&lt;&gt;"",T73&lt;&gt;""),_xlfn.IFNA(_xlfn.XLOOKUP(T73,Tprices[Key],Tprices[Price]),0)+_xlfn.IFNA(_xlfn.XLOOKUP(M73,Tprices[Key],Tprices[Price]),0),"")</f>
        <v/>
      </c>
      <c r="AC73" s="19" t="str">
        <f>IF(U73&lt;&gt;"",_xlfn.IFNA(X73*(_xlfn.XLOOKUP(U73,Tprices[Key],Tprices[Price])),0)+_xlfn.IFNA(X73*(_xlfn.XLOOKUP(Z73,Tprices[Key],Tprices[Price])),0),"")</f>
        <v/>
      </c>
      <c r="AD73" s="49" t="str">
        <f t="shared" si="0"/>
        <v/>
      </c>
      <c r="AE73" s="79"/>
    </row>
    <row r="74" spans="1:31" x14ac:dyDescent="0.25">
      <c r="A74" s="51">
        <v>61</v>
      </c>
      <c r="B74" s="52"/>
      <c r="C74" s="52"/>
      <c r="D74" s="53"/>
      <c r="E74" s="54"/>
      <c r="F74" s="55"/>
      <c r="G74" s="56"/>
      <c r="H74" s="57"/>
      <c r="I74" s="44"/>
      <c r="J74" s="44"/>
      <c r="K74" s="44"/>
      <c r="L74" s="44"/>
      <c r="M74" s="58"/>
      <c r="N74" s="56"/>
      <c r="O74" s="57"/>
      <c r="P74" s="44"/>
      <c r="Q74" s="44"/>
      <c r="R74" s="44"/>
      <c r="S74" s="44"/>
      <c r="T74" s="58"/>
      <c r="U74" s="59"/>
      <c r="V74" s="60"/>
      <c r="W74" s="60"/>
      <c r="X74" s="86">
        <f t="shared" si="1"/>
        <v>2</v>
      </c>
      <c r="Y74" s="61"/>
      <c r="Z74" s="62"/>
      <c r="AA74" s="63" t="str">
        <f>IF(F74&lt;&gt;"",_xlfn.IFNA(_xlfn.XLOOKUP(F74,Tprices[Key],Tprices[Price]),0),"")</f>
        <v/>
      </c>
      <c r="AB74" s="29" t="str">
        <f>IF(OR(M74&lt;&gt;"",T74&lt;&gt;""),_xlfn.IFNA(_xlfn.XLOOKUP(T74,Tprices[Key],Tprices[Price]),0)+_xlfn.IFNA(_xlfn.XLOOKUP(M74,Tprices[Key],Tprices[Price]),0),"")</f>
        <v/>
      </c>
      <c r="AC74" s="19" t="str">
        <f>IF(U74&lt;&gt;"",_xlfn.IFNA(X74*(_xlfn.XLOOKUP(U74,Tprices[Key],Tprices[Price])),0)+_xlfn.IFNA(X74*(_xlfn.XLOOKUP(Z74,Tprices[Key],Tprices[Price])),0),"")</f>
        <v/>
      </c>
      <c r="AD74" s="49" t="str">
        <f t="shared" si="0"/>
        <v/>
      </c>
      <c r="AE74" s="79"/>
    </row>
    <row r="75" spans="1:31" x14ac:dyDescent="0.25">
      <c r="A75" s="51">
        <v>62</v>
      </c>
      <c r="B75" s="52"/>
      <c r="C75" s="52"/>
      <c r="D75" s="53"/>
      <c r="E75" s="54"/>
      <c r="F75" s="55"/>
      <c r="G75" s="56"/>
      <c r="H75" s="57"/>
      <c r="I75" s="44"/>
      <c r="J75" s="44"/>
      <c r="K75" s="44"/>
      <c r="L75" s="44"/>
      <c r="M75" s="58"/>
      <c r="N75" s="56"/>
      <c r="O75" s="57"/>
      <c r="P75" s="44"/>
      <c r="Q75" s="44"/>
      <c r="R75" s="44"/>
      <c r="S75" s="44"/>
      <c r="T75" s="58"/>
      <c r="U75" s="59"/>
      <c r="V75" s="60"/>
      <c r="W75" s="60"/>
      <c r="X75" s="86">
        <f t="shared" si="1"/>
        <v>2</v>
      </c>
      <c r="Y75" s="61"/>
      <c r="Z75" s="62"/>
      <c r="AA75" s="63" t="str">
        <f>IF(F75&lt;&gt;"",_xlfn.IFNA(_xlfn.XLOOKUP(F75,Tprices[Key],Tprices[Price]),0),"")</f>
        <v/>
      </c>
      <c r="AB75" s="29" t="str">
        <f>IF(OR(M75&lt;&gt;"",T75&lt;&gt;""),_xlfn.IFNA(_xlfn.XLOOKUP(T75,Tprices[Key],Tprices[Price]),0)+_xlfn.IFNA(_xlfn.XLOOKUP(M75,Tprices[Key],Tprices[Price]),0),"")</f>
        <v/>
      </c>
      <c r="AC75" s="19" t="str">
        <f>IF(U75&lt;&gt;"",_xlfn.IFNA(X75*(_xlfn.XLOOKUP(U75,Tprices[Key],Tprices[Price])),0)+_xlfn.IFNA(X75*(_xlfn.XLOOKUP(Z75,Tprices[Key],Tprices[Price])),0),"")</f>
        <v/>
      </c>
      <c r="AD75" s="49" t="str">
        <f t="shared" si="0"/>
        <v/>
      </c>
      <c r="AE75" s="79"/>
    </row>
    <row r="76" spans="1:31" x14ac:dyDescent="0.25">
      <c r="A76" s="51">
        <v>63</v>
      </c>
      <c r="B76" s="52"/>
      <c r="C76" s="52"/>
      <c r="D76" s="53"/>
      <c r="E76" s="54"/>
      <c r="F76" s="55"/>
      <c r="G76" s="56"/>
      <c r="H76" s="57"/>
      <c r="I76" s="44"/>
      <c r="J76" s="44"/>
      <c r="K76" s="44"/>
      <c r="L76" s="44"/>
      <c r="M76" s="58"/>
      <c r="N76" s="56"/>
      <c r="O76" s="57"/>
      <c r="P76" s="44"/>
      <c r="Q76" s="44"/>
      <c r="R76" s="44"/>
      <c r="S76" s="44"/>
      <c r="T76" s="58"/>
      <c r="U76" s="59"/>
      <c r="V76" s="60"/>
      <c r="W76" s="60"/>
      <c r="X76" s="86">
        <f t="shared" si="1"/>
        <v>2</v>
      </c>
      <c r="Y76" s="61"/>
      <c r="Z76" s="62"/>
      <c r="AA76" s="63" t="str">
        <f>IF(F76&lt;&gt;"",_xlfn.IFNA(_xlfn.XLOOKUP(F76,Tprices[Key],Tprices[Price]),0),"")</f>
        <v/>
      </c>
      <c r="AB76" s="29" t="str">
        <f>IF(OR(M76&lt;&gt;"",T76&lt;&gt;""),_xlfn.IFNA(_xlfn.XLOOKUP(T76,Tprices[Key],Tprices[Price]),0)+_xlfn.IFNA(_xlfn.XLOOKUP(M76,Tprices[Key],Tprices[Price]),0),"")</f>
        <v/>
      </c>
      <c r="AC76" s="19" t="str">
        <f>IF(U76&lt;&gt;"",_xlfn.IFNA(X76*(_xlfn.XLOOKUP(U76,Tprices[Key],Tprices[Price])),0)+_xlfn.IFNA(X76*(_xlfn.XLOOKUP(Z76,Tprices[Key],Tprices[Price])),0),"")</f>
        <v/>
      </c>
      <c r="AD76" s="49" t="str">
        <f t="shared" si="0"/>
        <v/>
      </c>
      <c r="AE76" s="79"/>
    </row>
    <row r="77" spans="1:31" x14ac:dyDescent="0.25">
      <c r="A77" s="51">
        <v>64</v>
      </c>
      <c r="B77" s="52"/>
      <c r="C77" s="52"/>
      <c r="D77" s="53"/>
      <c r="E77" s="54"/>
      <c r="F77" s="55"/>
      <c r="G77" s="56"/>
      <c r="H77" s="57"/>
      <c r="I77" s="44"/>
      <c r="J77" s="44"/>
      <c r="K77" s="44"/>
      <c r="L77" s="44"/>
      <c r="M77" s="58"/>
      <c r="N77" s="56"/>
      <c r="O77" s="57"/>
      <c r="P77" s="44"/>
      <c r="Q77" s="44"/>
      <c r="R77" s="44"/>
      <c r="S77" s="44"/>
      <c r="T77" s="58"/>
      <c r="U77" s="59"/>
      <c r="V77" s="60"/>
      <c r="W77" s="60"/>
      <c r="X77" s="86">
        <f t="shared" si="1"/>
        <v>2</v>
      </c>
      <c r="Y77" s="61"/>
      <c r="Z77" s="62"/>
      <c r="AA77" s="63" t="str">
        <f>IF(F77&lt;&gt;"",_xlfn.IFNA(_xlfn.XLOOKUP(F77,Tprices[Key],Tprices[Price]),0),"")</f>
        <v/>
      </c>
      <c r="AB77" s="29" t="str">
        <f>IF(OR(M77&lt;&gt;"",T77&lt;&gt;""),_xlfn.IFNA(_xlfn.XLOOKUP(T77,Tprices[Key],Tprices[Price]),0)+_xlfn.IFNA(_xlfn.XLOOKUP(M77,Tprices[Key],Tprices[Price]),0),"")</f>
        <v/>
      </c>
      <c r="AC77" s="19" t="str">
        <f>IF(U77&lt;&gt;"",_xlfn.IFNA(X77*(_xlfn.XLOOKUP(U77,Tprices[Key],Tprices[Price])),0)+_xlfn.IFNA(X77*(_xlfn.XLOOKUP(Z77,Tprices[Key],Tprices[Price])),0),"")</f>
        <v/>
      </c>
      <c r="AD77" s="49" t="str">
        <f t="shared" si="0"/>
        <v/>
      </c>
      <c r="AE77" s="79"/>
    </row>
    <row r="78" spans="1:31" x14ac:dyDescent="0.25">
      <c r="A78" s="51">
        <v>65</v>
      </c>
      <c r="B78" s="52"/>
      <c r="C78" s="52"/>
      <c r="D78" s="53"/>
      <c r="E78" s="54"/>
      <c r="F78" s="55"/>
      <c r="G78" s="56"/>
      <c r="H78" s="57"/>
      <c r="I78" s="44"/>
      <c r="J78" s="44"/>
      <c r="K78" s="44"/>
      <c r="L78" s="44"/>
      <c r="M78" s="58"/>
      <c r="N78" s="56"/>
      <c r="O78" s="57"/>
      <c r="P78" s="44"/>
      <c r="Q78" s="44"/>
      <c r="R78" s="44"/>
      <c r="S78" s="44"/>
      <c r="T78" s="58"/>
      <c r="U78" s="59"/>
      <c r="V78" s="60"/>
      <c r="W78" s="60"/>
      <c r="X78" s="86">
        <f t="shared" si="1"/>
        <v>2</v>
      </c>
      <c r="Y78" s="61"/>
      <c r="Z78" s="62"/>
      <c r="AA78" s="63" t="str">
        <f>IF(F78&lt;&gt;"",_xlfn.IFNA(_xlfn.XLOOKUP(F78,Tprices[Key],Tprices[Price]),0),"")</f>
        <v/>
      </c>
      <c r="AB78" s="29" t="str">
        <f>IF(OR(M78&lt;&gt;"",T78&lt;&gt;""),_xlfn.IFNA(_xlfn.XLOOKUP(T78,Tprices[Key],Tprices[Price]),0)+_xlfn.IFNA(_xlfn.XLOOKUP(M78,Tprices[Key],Tprices[Price]),0),"")</f>
        <v/>
      </c>
      <c r="AC78" s="19" t="str">
        <f>IF(U78&lt;&gt;"",_xlfn.IFNA(X78*(_xlfn.XLOOKUP(U78,Tprices[Key],Tprices[Price])),0)+_xlfn.IFNA(X78*(_xlfn.XLOOKUP(Z78,Tprices[Key],Tprices[Price])),0),"")</f>
        <v/>
      </c>
      <c r="AD78" s="49" t="str">
        <f t="shared" ref="AD78:AD93" si="2">IF(AND(AB78&lt;&gt;"",AC78&lt;&gt;"",AA78&lt;&gt;""),AC78+AB78+AA78,"")</f>
        <v/>
      </c>
      <c r="AE78" s="79"/>
    </row>
    <row r="79" spans="1:31" x14ac:dyDescent="0.25">
      <c r="A79" s="51">
        <v>66</v>
      </c>
      <c r="B79" s="52"/>
      <c r="C79" s="52"/>
      <c r="D79" s="53"/>
      <c r="E79" s="54"/>
      <c r="F79" s="55"/>
      <c r="G79" s="56"/>
      <c r="H79" s="57"/>
      <c r="I79" s="44"/>
      <c r="J79" s="44"/>
      <c r="K79" s="44"/>
      <c r="L79" s="44"/>
      <c r="M79" s="58"/>
      <c r="N79" s="56"/>
      <c r="O79" s="57"/>
      <c r="P79" s="44"/>
      <c r="Q79" s="44"/>
      <c r="R79" s="44"/>
      <c r="S79" s="44"/>
      <c r="T79" s="58"/>
      <c r="U79" s="59"/>
      <c r="V79" s="60"/>
      <c r="W79" s="60"/>
      <c r="X79" s="86">
        <f t="shared" ref="X79:X93" si="3">IF(U79="No Accomodations (200€)",1,MAX(W79-V79,2))</f>
        <v>2</v>
      </c>
      <c r="Y79" s="61"/>
      <c r="Z79" s="62"/>
      <c r="AA79" s="63" t="str">
        <f>IF(F79&lt;&gt;"",_xlfn.IFNA(_xlfn.XLOOKUP(F79,Tprices[Key],Tprices[Price]),0),"")</f>
        <v/>
      </c>
      <c r="AB79" s="29" t="str">
        <f>IF(OR(M79&lt;&gt;"",T79&lt;&gt;""),_xlfn.IFNA(_xlfn.XLOOKUP(T79,Tprices[Key],Tprices[Price]),0)+_xlfn.IFNA(_xlfn.XLOOKUP(M79,Tprices[Key],Tprices[Price]),0),"")</f>
        <v/>
      </c>
      <c r="AC79" s="19" t="str">
        <f>IF(U79&lt;&gt;"",_xlfn.IFNA(X79*(_xlfn.XLOOKUP(U79,Tprices[Key],Tprices[Price])),0)+_xlfn.IFNA(X79*(_xlfn.XLOOKUP(Z79,Tprices[Key],Tprices[Price])),0),"")</f>
        <v/>
      </c>
      <c r="AD79" s="49" t="str">
        <f t="shared" si="2"/>
        <v/>
      </c>
      <c r="AE79" s="79"/>
    </row>
    <row r="80" spans="1:31" x14ac:dyDescent="0.25">
      <c r="A80" s="51">
        <v>67</v>
      </c>
      <c r="B80" s="52"/>
      <c r="C80" s="52"/>
      <c r="D80" s="53"/>
      <c r="E80" s="54"/>
      <c r="F80" s="55"/>
      <c r="G80" s="56"/>
      <c r="H80" s="57"/>
      <c r="I80" s="44"/>
      <c r="J80" s="44"/>
      <c r="K80" s="44"/>
      <c r="L80" s="44"/>
      <c r="M80" s="58"/>
      <c r="N80" s="56"/>
      <c r="O80" s="57"/>
      <c r="P80" s="44"/>
      <c r="Q80" s="44"/>
      <c r="R80" s="44"/>
      <c r="S80" s="44"/>
      <c r="T80" s="58"/>
      <c r="U80" s="59"/>
      <c r="V80" s="60"/>
      <c r="W80" s="60"/>
      <c r="X80" s="86">
        <f t="shared" si="3"/>
        <v>2</v>
      </c>
      <c r="Y80" s="61"/>
      <c r="Z80" s="62"/>
      <c r="AA80" s="63" t="str">
        <f>IF(F80&lt;&gt;"",_xlfn.IFNA(_xlfn.XLOOKUP(F80,Tprices[Key],Tprices[Price]),0),"")</f>
        <v/>
      </c>
      <c r="AB80" s="29" t="str">
        <f>IF(OR(M80&lt;&gt;"",T80&lt;&gt;""),_xlfn.IFNA(_xlfn.XLOOKUP(T80,Tprices[Key],Tprices[Price]),0)+_xlfn.IFNA(_xlfn.XLOOKUP(M80,Tprices[Key],Tprices[Price]),0),"")</f>
        <v/>
      </c>
      <c r="AC80" s="19" t="str">
        <f>IF(U80&lt;&gt;"",_xlfn.IFNA(X80*(_xlfn.XLOOKUP(U80,Tprices[Key],Tprices[Price])),0)+_xlfn.IFNA(X80*(_xlfn.XLOOKUP(Z80,Tprices[Key],Tprices[Price])),0),"")</f>
        <v/>
      </c>
      <c r="AD80" s="49" t="str">
        <f t="shared" si="2"/>
        <v/>
      </c>
      <c r="AE80" s="79"/>
    </row>
    <row r="81" spans="1:31" x14ac:dyDescent="0.25">
      <c r="A81" s="51">
        <v>68</v>
      </c>
      <c r="B81" s="52"/>
      <c r="C81" s="52"/>
      <c r="D81" s="53"/>
      <c r="E81" s="54"/>
      <c r="F81" s="55"/>
      <c r="G81" s="56"/>
      <c r="H81" s="57"/>
      <c r="I81" s="44"/>
      <c r="J81" s="44"/>
      <c r="K81" s="44"/>
      <c r="L81" s="44"/>
      <c r="M81" s="58"/>
      <c r="N81" s="56"/>
      <c r="O81" s="57"/>
      <c r="P81" s="44"/>
      <c r="Q81" s="44"/>
      <c r="R81" s="44"/>
      <c r="S81" s="44"/>
      <c r="T81" s="58"/>
      <c r="U81" s="59"/>
      <c r="V81" s="60"/>
      <c r="W81" s="60"/>
      <c r="X81" s="86">
        <f t="shared" si="3"/>
        <v>2</v>
      </c>
      <c r="Y81" s="61"/>
      <c r="Z81" s="62"/>
      <c r="AA81" s="63" t="str">
        <f>IF(F81&lt;&gt;"",_xlfn.IFNA(_xlfn.XLOOKUP(F81,Tprices[Key],Tprices[Price]),0),"")</f>
        <v/>
      </c>
      <c r="AB81" s="29" t="str">
        <f>IF(OR(M81&lt;&gt;"",T81&lt;&gt;""),_xlfn.IFNA(_xlfn.XLOOKUP(T81,Tprices[Key],Tprices[Price]),0)+_xlfn.IFNA(_xlfn.XLOOKUP(M81,Tprices[Key],Tprices[Price]),0),"")</f>
        <v/>
      </c>
      <c r="AC81" s="19" t="str">
        <f>IF(U81&lt;&gt;"",_xlfn.IFNA(X81*(_xlfn.XLOOKUP(U81,Tprices[Key],Tprices[Price])),0)+_xlfn.IFNA(X81*(_xlfn.XLOOKUP(Z81,Tprices[Key],Tprices[Price])),0),"")</f>
        <v/>
      </c>
      <c r="AD81" s="49" t="str">
        <f t="shared" si="2"/>
        <v/>
      </c>
      <c r="AE81" s="79"/>
    </row>
    <row r="82" spans="1:31" x14ac:dyDescent="0.25">
      <c r="A82" s="51">
        <v>69</v>
      </c>
      <c r="B82" s="52"/>
      <c r="C82" s="52"/>
      <c r="D82" s="53"/>
      <c r="E82" s="54"/>
      <c r="F82" s="55"/>
      <c r="G82" s="56"/>
      <c r="H82" s="57"/>
      <c r="I82" s="44"/>
      <c r="J82" s="44"/>
      <c r="K82" s="44"/>
      <c r="L82" s="44"/>
      <c r="M82" s="58"/>
      <c r="N82" s="56"/>
      <c r="O82" s="57"/>
      <c r="P82" s="44"/>
      <c r="Q82" s="44"/>
      <c r="R82" s="44"/>
      <c r="S82" s="44"/>
      <c r="T82" s="58"/>
      <c r="U82" s="59"/>
      <c r="V82" s="60"/>
      <c r="W82" s="60"/>
      <c r="X82" s="86">
        <f t="shared" si="3"/>
        <v>2</v>
      </c>
      <c r="Y82" s="61"/>
      <c r="Z82" s="62"/>
      <c r="AA82" s="63" t="str">
        <f>IF(F82&lt;&gt;"",_xlfn.IFNA(_xlfn.XLOOKUP(F82,Tprices[Key],Tprices[Price]),0),"")</f>
        <v/>
      </c>
      <c r="AB82" s="29" t="str">
        <f>IF(OR(M82&lt;&gt;"",T82&lt;&gt;""),_xlfn.IFNA(_xlfn.XLOOKUP(T82,Tprices[Key],Tprices[Price]),0)+_xlfn.IFNA(_xlfn.XLOOKUP(M82,Tprices[Key],Tprices[Price]),0),"")</f>
        <v/>
      </c>
      <c r="AC82" s="19" t="str">
        <f>IF(U82&lt;&gt;"",_xlfn.IFNA(X82*(_xlfn.XLOOKUP(U82,Tprices[Key],Tprices[Price])),0)+_xlfn.IFNA(X82*(_xlfn.XLOOKUP(Z82,Tprices[Key],Tprices[Price])),0),"")</f>
        <v/>
      </c>
      <c r="AD82" s="49" t="str">
        <f t="shared" si="2"/>
        <v/>
      </c>
      <c r="AE82" s="79"/>
    </row>
    <row r="83" spans="1:31" x14ac:dyDescent="0.25">
      <c r="A83" s="51">
        <v>70</v>
      </c>
      <c r="B83" s="52"/>
      <c r="C83" s="52"/>
      <c r="D83" s="53"/>
      <c r="E83" s="54"/>
      <c r="F83" s="55"/>
      <c r="G83" s="56"/>
      <c r="H83" s="57"/>
      <c r="I83" s="44"/>
      <c r="J83" s="44"/>
      <c r="K83" s="44"/>
      <c r="L83" s="44"/>
      <c r="M83" s="58"/>
      <c r="N83" s="56"/>
      <c r="O83" s="57"/>
      <c r="P83" s="44"/>
      <c r="Q83" s="44"/>
      <c r="R83" s="44"/>
      <c r="S83" s="44"/>
      <c r="T83" s="58"/>
      <c r="U83" s="59"/>
      <c r="V83" s="60"/>
      <c r="W83" s="60"/>
      <c r="X83" s="86">
        <f t="shared" si="3"/>
        <v>2</v>
      </c>
      <c r="Y83" s="61"/>
      <c r="Z83" s="62"/>
      <c r="AA83" s="63" t="str">
        <f>IF(F83&lt;&gt;"",_xlfn.IFNA(_xlfn.XLOOKUP(F83,Tprices[Key],Tprices[Price]),0),"")</f>
        <v/>
      </c>
      <c r="AB83" s="29" t="str">
        <f>IF(OR(M83&lt;&gt;"",T83&lt;&gt;""),_xlfn.IFNA(_xlfn.XLOOKUP(T83,Tprices[Key],Tprices[Price]),0)+_xlfn.IFNA(_xlfn.XLOOKUP(M83,Tprices[Key],Tprices[Price]),0),"")</f>
        <v/>
      </c>
      <c r="AC83" s="19" t="str">
        <f>IF(U83&lt;&gt;"",_xlfn.IFNA(X83*(_xlfn.XLOOKUP(U83,Tprices[Key],Tprices[Price])),0)+_xlfn.IFNA(X83*(_xlfn.XLOOKUP(Z83,Tprices[Key],Tprices[Price])),0),"")</f>
        <v/>
      </c>
      <c r="AD83" s="49" t="str">
        <f t="shared" si="2"/>
        <v/>
      </c>
      <c r="AE83" s="79"/>
    </row>
    <row r="84" spans="1:31" x14ac:dyDescent="0.25">
      <c r="A84" s="51">
        <v>71</v>
      </c>
      <c r="B84" s="52"/>
      <c r="C84" s="52"/>
      <c r="D84" s="53"/>
      <c r="E84" s="54"/>
      <c r="F84" s="55"/>
      <c r="G84" s="56"/>
      <c r="H84" s="57"/>
      <c r="I84" s="44"/>
      <c r="J84" s="44"/>
      <c r="K84" s="44"/>
      <c r="L84" s="44"/>
      <c r="M84" s="58"/>
      <c r="N84" s="56"/>
      <c r="O84" s="57"/>
      <c r="P84" s="44"/>
      <c r="Q84" s="44"/>
      <c r="R84" s="44"/>
      <c r="S84" s="44"/>
      <c r="T84" s="58"/>
      <c r="U84" s="59"/>
      <c r="V84" s="60"/>
      <c r="W84" s="60"/>
      <c r="X84" s="86">
        <f t="shared" si="3"/>
        <v>2</v>
      </c>
      <c r="Y84" s="61"/>
      <c r="Z84" s="62"/>
      <c r="AA84" s="63" t="str">
        <f>IF(F84&lt;&gt;"",_xlfn.IFNA(_xlfn.XLOOKUP(F84,Tprices[Key],Tprices[Price]),0),"")</f>
        <v/>
      </c>
      <c r="AB84" s="29" t="str">
        <f>IF(OR(M84&lt;&gt;"",T84&lt;&gt;""),_xlfn.IFNA(_xlfn.XLOOKUP(T84,Tprices[Key],Tprices[Price]),0)+_xlfn.IFNA(_xlfn.XLOOKUP(M84,Tprices[Key],Tprices[Price]),0),"")</f>
        <v/>
      </c>
      <c r="AC84" s="19" t="str">
        <f>IF(U84&lt;&gt;"",_xlfn.IFNA(X84*(_xlfn.XLOOKUP(U84,Tprices[Key],Tprices[Price])),0)+_xlfn.IFNA(X84*(_xlfn.XLOOKUP(Z84,Tprices[Key],Tprices[Price])),0),"")</f>
        <v/>
      </c>
      <c r="AD84" s="49" t="str">
        <f t="shared" si="2"/>
        <v/>
      </c>
      <c r="AE84" s="79"/>
    </row>
    <row r="85" spans="1:31" x14ac:dyDescent="0.25">
      <c r="A85" s="51">
        <v>72</v>
      </c>
      <c r="B85" s="52"/>
      <c r="C85" s="52"/>
      <c r="D85" s="53"/>
      <c r="E85" s="54"/>
      <c r="F85" s="55"/>
      <c r="G85" s="56"/>
      <c r="H85" s="57"/>
      <c r="I85" s="44"/>
      <c r="J85" s="44"/>
      <c r="K85" s="44"/>
      <c r="L85" s="44"/>
      <c r="M85" s="58"/>
      <c r="N85" s="56"/>
      <c r="O85" s="57"/>
      <c r="P85" s="44"/>
      <c r="Q85" s="44"/>
      <c r="R85" s="44"/>
      <c r="S85" s="44"/>
      <c r="T85" s="58"/>
      <c r="U85" s="59"/>
      <c r="V85" s="60"/>
      <c r="W85" s="60"/>
      <c r="X85" s="86">
        <f t="shared" si="3"/>
        <v>2</v>
      </c>
      <c r="Y85" s="61"/>
      <c r="Z85" s="62"/>
      <c r="AA85" s="63" t="str">
        <f>IF(F85&lt;&gt;"",_xlfn.IFNA(_xlfn.XLOOKUP(F85,Tprices[Key],Tprices[Price]),0),"")</f>
        <v/>
      </c>
      <c r="AB85" s="29" t="str">
        <f>IF(OR(M85&lt;&gt;"",T85&lt;&gt;""),_xlfn.IFNA(_xlfn.XLOOKUP(T85,Tprices[Key],Tprices[Price]),0)+_xlfn.IFNA(_xlfn.XLOOKUP(M85,Tprices[Key],Tprices[Price]),0),"")</f>
        <v/>
      </c>
      <c r="AC85" s="19" t="str">
        <f>IF(U85&lt;&gt;"",_xlfn.IFNA(X85*(_xlfn.XLOOKUP(U85,Tprices[Key],Tprices[Price])),0)+_xlfn.IFNA(X85*(_xlfn.XLOOKUP(Z85,Tprices[Key],Tprices[Price])),0),"")</f>
        <v/>
      </c>
      <c r="AD85" s="49" t="str">
        <f t="shared" si="2"/>
        <v/>
      </c>
      <c r="AE85" s="79"/>
    </row>
    <row r="86" spans="1:31" x14ac:dyDescent="0.25">
      <c r="A86" s="51">
        <v>73</v>
      </c>
      <c r="B86" s="52"/>
      <c r="C86" s="52"/>
      <c r="D86" s="53"/>
      <c r="E86" s="54"/>
      <c r="F86" s="55"/>
      <c r="G86" s="56"/>
      <c r="H86" s="57"/>
      <c r="I86" s="44"/>
      <c r="J86" s="44"/>
      <c r="K86" s="44"/>
      <c r="L86" s="44"/>
      <c r="M86" s="58"/>
      <c r="N86" s="56"/>
      <c r="O86" s="57"/>
      <c r="P86" s="44"/>
      <c r="Q86" s="44"/>
      <c r="R86" s="44"/>
      <c r="S86" s="44"/>
      <c r="T86" s="58"/>
      <c r="U86" s="59"/>
      <c r="V86" s="60"/>
      <c r="W86" s="60"/>
      <c r="X86" s="86">
        <f t="shared" si="3"/>
        <v>2</v>
      </c>
      <c r="Y86" s="61"/>
      <c r="Z86" s="62"/>
      <c r="AA86" s="63" t="str">
        <f>IF(F86&lt;&gt;"",_xlfn.IFNA(_xlfn.XLOOKUP(F86,Tprices[Key],Tprices[Price]),0),"")</f>
        <v/>
      </c>
      <c r="AB86" s="29" t="str">
        <f>IF(OR(M86&lt;&gt;"",T86&lt;&gt;""),_xlfn.IFNA(_xlfn.XLOOKUP(T86,Tprices[Key],Tprices[Price]),0)+_xlfn.IFNA(_xlfn.XLOOKUP(M86,Tprices[Key],Tprices[Price]),0),"")</f>
        <v/>
      </c>
      <c r="AC86" s="19" t="str">
        <f>IF(U86&lt;&gt;"",_xlfn.IFNA(X86*(_xlfn.XLOOKUP(U86,Tprices[Key],Tprices[Price])),0)+_xlfn.IFNA(X86*(_xlfn.XLOOKUP(Z86,Tprices[Key],Tprices[Price])),0),"")</f>
        <v/>
      </c>
      <c r="AD86" s="49" t="str">
        <f t="shared" si="2"/>
        <v/>
      </c>
      <c r="AE86" s="79"/>
    </row>
    <row r="87" spans="1:31" x14ac:dyDescent="0.25">
      <c r="A87" s="51">
        <v>74</v>
      </c>
      <c r="B87" s="52"/>
      <c r="C87" s="52"/>
      <c r="D87" s="53"/>
      <c r="E87" s="54"/>
      <c r="F87" s="55"/>
      <c r="G87" s="56"/>
      <c r="H87" s="57"/>
      <c r="I87" s="44"/>
      <c r="J87" s="44"/>
      <c r="K87" s="44"/>
      <c r="L87" s="44"/>
      <c r="M87" s="58"/>
      <c r="N87" s="56"/>
      <c r="O87" s="57"/>
      <c r="P87" s="44"/>
      <c r="Q87" s="44"/>
      <c r="R87" s="44"/>
      <c r="S87" s="44"/>
      <c r="T87" s="58"/>
      <c r="U87" s="59"/>
      <c r="V87" s="60"/>
      <c r="W87" s="60"/>
      <c r="X87" s="86">
        <f t="shared" si="3"/>
        <v>2</v>
      </c>
      <c r="Y87" s="61"/>
      <c r="Z87" s="62"/>
      <c r="AA87" s="63" t="str">
        <f>IF(F87&lt;&gt;"",_xlfn.IFNA(_xlfn.XLOOKUP(F87,Tprices[Key],Tprices[Price]),0),"")</f>
        <v/>
      </c>
      <c r="AB87" s="29" t="str">
        <f>IF(OR(M87&lt;&gt;"",T87&lt;&gt;""),_xlfn.IFNA(_xlfn.XLOOKUP(T87,Tprices[Key],Tprices[Price]),0)+_xlfn.IFNA(_xlfn.XLOOKUP(M87,Tprices[Key],Tprices[Price]),0),"")</f>
        <v/>
      </c>
      <c r="AC87" s="19" t="str">
        <f>IF(U87&lt;&gt;"",_xlfn.IFNA(X87*(_xlfn.XLOOKUP(U87,Tprices[Key],Tprices[Price])),0)+_xlfn.IFNA(X87*(_xlfn.XLOOKUP(Z87,Tprices[Key],Tprices[Price])),0),"")</f>
        <v/>
      </c>
      <c r="AD87" s="49" t="str">
        <f t="shared" si="2"/>
        <v/>
      </c>
      <c r="AE87" s="79"/>
    </row>
    <row r="88" spans="1:31" x14ac:dyDescent="0.25">
      <c r="A88" s="51">
        <v>75</v>
      </c>
      <c r="B88" s="52"/>
      <c r="C88" s="52"/>
      <c r="D88" s="53"/>
      <c r="E88" s="54"/>
      <c r="F88" s="55"/>
      <c r="G88" s="56"/>
      <c r="H88" s="57"/>
      <c r="I88" s="44"/>
      <c r="J88" s="44"/>
      <c r="K88" s="44"/>
      <c r="L88" s="44"/>
      <c r="M88" s="58"/>
      <c r="N88" s="56"/>
      <c r="O88" s="57"/>
      <c r="P88" s="44"/>
      <c r="Q88" s="44"/>
      <c r="R88" s="44"/>
      <c r="S88" s="44"/>
      <c r="T88" s="58"/>
      <c r="U88" s="59"/>
      <c r="V88" s="60"/>
      <c r="W88" s="60"/>
      <c r="X88" s="86">
        <f t="shared" si="3"/>
        <v>2</v>
      </c>
      <c r="Y88" s="61"/>
      <c r="Z88" s="62"/>
      <c r="AA88" s="63" t="str">
        <f>IF(F88&lt;&gt;"",_xlfn.IFNA(_xlfn.XLOOKUP(F88,Tprices[Key],Tprices[Price]),0),"")</f>
        <v/>
      </c>
      <c r="AB88" s="29" t="str">
        <f>IF(OR(M88&lt;&gt;"",T88&lt;&gt;""),_xlfn.IFNA(_xlfn.XLOOKUP(T88,Tprices[Key],Tprices[Price]),0)+_xlfn.IFNA(_xlfn.XLOOKUP(M88,Tprices[Key],Tprices[Price]),0),"")</f>
        <v/>
      </c>
      <c r="AC88" s="19" t="str">
        <f>IF(U88&lt;&gt;"",_xlfn.IFNA(X88*(_xlfn.XLOOKUP(U88,Tprices[Key],Tprices[Price])),0)+_xlfn.IFNA(X88*(_xlfn.XLOOKUP(Z88,Tprices[Key],Tprices[Price])),0),"")</f>
        <v/>
      </c>
      <c r="AD88" s="49" t="str">
        <f t="shared" si="2"/>
        <v/>
      </c>
      <c r="AE88" s="79"/>
    </row>
    <row r="89" spans="1:31" x14ac:dyDescent="0.25">
      <c r="A89" s="51">
        <v>76</v>
      </c>
      <c r="B89" s="52"/>
      <c r="C89" s="52"/>
      <c r="D89" s="53"/>
      <c r="E89" s="54"/>
      <c r="F89" s="55"/>
      <c r="G89" s="56"/>
      <c r="H89" s="57"/>
      <c r="I89" s="44"/>
      <c r="J89" s="44"/>
      <c r="K89" s="44"/>
      <c r="L89" s="44"/>
      <c r="M89" s="58"/>
      <c r="N89" s="56"/>
      <c r="O89" s="57"/>
      <c r="P89" s="44"/>
      <c r="Q89" s="44"/>
      <c r="R89" s="44"/>
      <c r="S89" s="44"/>
      <c r="T89" s="58"/>
      <c r="U89" s="59"/>
      <c r="V89" s="60"/>
      <c r="W89" s="60"/>
      <c r="X89" s="86">
        <f t="shared" si="3"/>
        <v>2</v>
      </c>
      <c r="Y89" s="61"/>
      <c r="Z89" s="62"/>
      <c r="AA89" s="63" t="str">
        <f>IF(F89&lt;&gt;"",_xlfn.IFNA(_xlfn.XLOOKUP(F89,Tprices[Key],Tprices[Price]),0),"")</f>
        <v/>
      </c>
      <c r="AB89" s="29" t="str">
        <f>IF(OR(M89&lt;&gt;"",T89&lt;&gt;""),_xlfn.IFNA(_xlfn.XLOOKUP(T89,Tprices[Key],Tprices[Price]),0)+_xlfn.IFNA(_xlfn.XLOOKUP(M89,Tprices[Key],Tprices[Price]),0),"")</f>
        <v/>
      </c>
      <c r="AC89" s="19" t="str">
        <f>IF(U89&lt;&gt;"",_xlfn.IFNA(X89*(_xlfn.XLOOKUP(U89,Tprices[Key],Tprices[Price])),0)+_xlfn.IFNA(X89*(_xlfn.XLOOKUP(Z89,Tprices[Key],Tprices[Price])),0),"")</f>
        <v/>
      </c>
      <c r="AD89" s="49" t="str">
        <f t="shared" si="2"/>
        <v/>
      </c>
      <c r="AE89" s="79"/>
    </row>
    <row r="90" spans="1:31" x14ac:dyDescent="0.25">
      <c r="A90" s="51">
        <v>77</v>
      </c>
      <c r="B90" s="52"/>
      <c r="C90" s="52"/>
      <c r="D90" s="53"/>
      <c r="E90" s="54"/>
      <c r="F90" s="55"/>
      <c r="G90" s="56"/>
      <c r="H90" s="57"/>
      <c r="I90" s="44"/>
      <c r="J90" s="44"/>
      <c r="K90" s="44"/>
      <c r="L90" s="44"/>
      <c r="M90" s="58"/>
      <c r="N90" s="56"/>
      <c r="O90" s="57"/>
      <c r="P90" s="44"/>
      <c r="Q90" s="44"/>
      <c r="R90" s="44"/>
      <c r="S90" s="44"/>
      <c r="T90" s="58"/>
      <c r="U90" s="59"/>
      <c r="V90" s="60"/>
      <c r="W90" s="60"/>
      <c r="X90" s="86">
        <f t="shared" si="3"/>
        <v>2</v>
      </c>
      <c r="Y90" s="61"/>
      <c r="Z90" s="62"/>
      <c r="AA90" s="63" t="str">
        <f>IF(F90&lt;&gt;"",_xlfn.IFNA(_xlfn.XLOOKUP(F90,Tprices[Key],Tprices[Price]),0),"")</f>
        <v/>
      </c>
      <c r="AB90" s="29" t="str">
        <f>IF(OR(M90&lt;&gt;"",T90&lt;&gt;""),_xlfn.IFNA(_xlfn.XLOOKUP(T90,Tprices[Key],Tprices[Price]),0)+_xlfn.IFNA(_xlfn.XLOOKUP(M90,Tprices[Key],Tprices[Price]),0),"")</f>
        <v/>
      </c>
      <c r="AC90" s="19" t="str">
        <f>IF(U90&lt;&gt;"",_xlfn.IFNA(X90*(_xlfn.XLOOKUP(U90,Tprices[Key],Tprices[Price])),0)+_xlfn.IFNA(X90*(_xlfn.XLOOKUP(Z90,Tprices[Key],Tprices[Price])),0),"")</f>
        <v/>
      </c>
      <c r="AD90" s="49" t="str">
        <f t="shared" si="2"/>
        <v/>
      </c>
      <c r="AE90" s="79"/>
    </row>
    <row r="91" spans="1:31" x14ac:dyDescent="0.25">
      <c r="A91" s="51">
        <v>78</v>
      </c>
      <c r="B91" s="52"/>
      <c r="C91" s="52"/>
      <c r="D91" s="53"/>
      <c r="E91" s="54"/>
      <c r="F91" s="55"/>
      <c r="G91" s="56"/>
      <c r="H91" s="57"/>
      <c r="I91" s="44"/>
      <c r="J91" s="44"/>
      <c r="K91" s="44"/>
      <c r="L91" s="44"/>
      <c r="M91" s="58"/>
      <c r="N91" s="56"/>
      <c r="O91" s="57"/>
      <c r="P91" s="44"/>
      <c r="Q91" s="44"/>
      <c r="R91" s="44"/>
      <c r="S91" s="44"/>
      <c r="T91" s="58"/>
      <c r="U91" s="59"/>
      <c r="V91" s="60"/>
      <c r="W91" s="60"/>
      <c r="X91" s="86">
        <f t="shared" si="3"/>
        <v>2</v>
      </c>
      <c r="Y91" s="61"/>
      <c r="Z91" s="62"/>
      <c r="AA91" s="63" t="str">
        <f>IF(F91&lt;&gt;"",_xlfn.IFNA(_xlfn.XLOOKUP(F91,Tprices[Key],Tprices[Price]),0),"")</f>
        <v/>
      </c>
      <c r="AB91" s="29" t="str">
        <f>IF(OR(M91&lt;&gt;"",T91&lt;&gt;""),_xlfn.IFNA(_xlfn.XLOOKUP(T91,Tprices[Key],Tprices[Price]),0)+_xlfn.IFNA(_xlfn.XLOOKUP(M91,Tprices[Key],Tprices[Price]),0),"")</f>
        <v/>
      </c>
      <c r="AC91" s="19" t="str">
        <f>IF(U91&lt;&gt;"",_xlfn.IFNA(X91*(_xlfn.XLOOKUP(U91,Tprices[Key],Tprices[Price])),0)+_xlfn.IFNA(X91*(_xlfn.XLOOKUP(Z91,Tprices[Key],Tprices[Price])),0),"")</f>
        <v/>
      </c>
      <c r="AD91" s="49" t="str">
        <f t="shared" si="2"/>
        <v/>
      </c>
      <c r="AE91" s="79"/>
    </row>
    <row r="92" spans="1:31" x14ac:dyDescent="0.25">
      <c r="A92" s="51">
        <v>79</v>
      </c>
      <c r="B92" s="52"/>
      <c r="C92" s="52"/>
      <c r="D92" s="53"/>
      <c r="E92" s="54"/>
      <c r="F92" s="55"/>
      <c r="G92" s="56"/>
      <c r="H92" s="57"/>
      <c r="I92" s="44"/>
      <c r="J92" s="44"/>
      <c r="K92" s="44"/>
      <c r="L92" s="44"/>
      <c r="M92" s="58"/>
      <c r="N92" s="56"/>
      <c r="O92" s="57"/>
      <c r="P92" s="44"/>
      <c r="Q92" s="44"/>
      <c r="R92" s="44"/>
      <c r="S92" s="44"/>
      <c r="T92" s="58"/>
      <c r="U92" s="59"/>
      <c r="V92" s="60"/>
      <c r="W92" s="60"/>
      <c r="X92" s="86">
        <f t="shared" si="3"/>
        <v>2</v>
      </c>
      <c r="Y92" s="61"/>
      <c r="Z92" s="62"/>
      <c r="AA92" s="63" t="str">
        <f>IF(F92&lt;&gt;"",_xlfn.IFNA(_xlfn.XLOOKUP(F92,Tprices[Key],Tprices[Price]),0),"")</f>
        <v/>
      </c>
      <c r="AB92" s="29" t="str">
        <f>IF(OR(M92&lt;&gt;"",T92&lt;&gt;""),_xlfn.IFNA(_xlfn.XLOOKUP(T92,Tprices[Key],Tprices[Price]),0)+_xlfn.IFNA(_xlfn.XLOOKUP(M92,Tprices[Key],Tprices[Price]),0),"")</f>
        <v/>
      </c>
      <c r="AC92" s="19" t="str">
        <f>IF(U92&lt;&gt;"",_xlfn.IFNA(X92*(_xlfn.XLOOKUP(U92,Tprices[Key],Tprices[Price])),0)+_xlfn.IFNA(X92*(_xlfn.XLOOKUP(Z92,Tprices[Key],Tprices[Price])),0),"")</f>
        <v/>
      </c>
      <c r="AD92" s="49" t="str">
        <f t="shared" si="2"/>
        <v/>
      </c>
      <c r="AE92" s="79"/>
    </row>
    <row r="93" spans="1:31" ht="12.75" thickBot="1" x14ac:dyDescent="0.3">
      <c r="A93" s="65">
        <v>80</v>
      </c>
      <c r="B93" s="66"/>
      <c r="C93" s="66"/>
      <c r="D93" s="67"/>
      <c r="E93" s="68"/>
      <c r="F93" s="69"/>
      <c r="G93" s="70"/>
      <c r="H93" s="71"/>
      <c r="I93" s="72"/>
      <c r="J93" s="72"/>
      <c r="K93" s="72"/>
      <c r="L93" s="72"/>
      <c r="M93" s="73"/>
      <c r="N93" s="70"/>
      <c r="O93" s="71"/>
      <c r="P93" s="72"/>
      <c r="Q93" s="72"/>
      <c r="R93" s="72"/>
      <c r="S93" s="72"/>
      <c r="T93" s="73"/>
      <c r="U93" s="74"/>
      <c r="V93" s="75"/>
      <c r="W93" s="75"/>
      <c r="X93" s="87">
        <f t="shared" si="3"/>
        <v>2</v>
      </c>
      <c r="Y93" s="76"/>
      <c r="Z93" s="77"/>
      <c r="AA93" s="78" t="str">
        <f>IF(F93&lt;&gt;"",_xlfn.IFNA(_xlfn.XLOOKUP(F93,Tprices[Key],Tprices[Price]),0),"")</f>
        <v/>
      </c>
      <c r="AB93" s="30" t="str">
        <f>IF(OR(M93&lt;&gt;"",T93&lt;&gt;""),_xlfn.IFNA(_xlfn.XLOOKUP(T93,Tprices[Key],Tprices[Price]),0)+_xlfn.IFNA(_xlfn.XLOOKUP(M93,Tprices[Key],Tprices[Price]),0),"")</f>
        <v/>
      </c>
      <c r="AC93" s="19" t="str">
        <f>IF(U93&lt;&gt;"",_xlfn.IFNA(X93*(_xlfn.XLOOKUP(U93,Tprices[Key],Tprices[Price])),0)+_xlfn.IFNA(X93*(_xlfn.XLOOKUP(Z93,Tprices[Key],Tprices[Price])),0),"")</f>
        <v/>
      </c>
      <c r="AD93" s="50" t="str">
        <f t="shared" si="2"/>
        <v/>
      </c>
      <c r="AE93" s="80"/>
    </row>
    <row r="94" spans="1:31" x14ac:dyDescent="0.25">
      <c r="M94" s="4"/>
      <c r="N94" s="3"/>
      <c r="T94" s="4"/>
      <c r="V94" s="3"/>
      <c r="Y94" s="4"/>
      <c r="Z94" s="3"/>
      <c r="AA94" s="3"/>
    </row>
    <row r="95" spans="1:31" x14ac:dyDescent="0.25">
      <c r="M95" s="4"/>
      <c r="N95" s="3"/>
      <c r="T95" s="4"/>
      <c r="V95" s="3"/>
      <c r="Y95" s="4"/>
      <c r="Z95" s="3"/>
      <c r="AA95" s="3"/>
    </row>
    <row r="96" spans="1:31" x14ac:dyDescent="0.25">
      <c r="M96" s="4"/>
      <c r="N96" s="3"/>
      <c r="T96" s="4"/>
      <c r="V96" s="3"/>
      <c r="Y96" s="4"/>
      <c r="Z96" s="3"/>
      <c r="AA96" s="3"/>
    </row>
    <row r="97" spans="13:27" x14ac:dyDescent="0.25">
      <c r="M97" s="4"/>
      <c r="N97" s="3"/>
      <c r="T97" s="4"/>
      <c r="V97" s="3"/>
      <c r="Y97" s="4"/>
      <c r="Z97" s="3"/>
      <c r="AA97" s="3"/>
    </row>
    <row r="98" spans="13:27" x14ac:dyDescent="0.25">
      <c r="M98" s="4"/>
      <c r="N98" s="3"/>
      <c r="T98" s="4"/>
      <c r="V98" s="3"/>
      <c r="Y98" s="4"/>
      <c r="Z98" s="3"/>
      <c r="AA98" s="3"/>
    </row>
    <row r="99" spans="13:27" x14ac:dyDescent="0.25">
      <c r="M99" s="4"/>
      <c r="N99" s="3"/>
      <c r="T99" s="4"/>
      <c r="V99" s="3"/>
      <c r="Y99" s="4"/>
      <c r="Z99" s="3"/>
      <c r="AA99" s="3"/>
    </row>
    <row r="100" spans="13:27" x14ac:dyDescent="0.25">
      <c r="M100" s="4"/>
      <c r="N100" s="3"/>
      <c r="T100" s="4"/>
      <c r="V100" s="3"/>
      <c r="Y100" s="4"/>
      <c r="Z100" s="3"/>
      <c r="AA100" s="3"/>
    </row>
    <row r="101" spans="13:27" x14ac:dyDescent="0.25">
      <c r="M101" s="4"/>
      <c r="N101" s="3"/>
      <c r="T101" s="4"/>
      <c r="V101" s="3"/>
      <c r="Y101" s="4"/>
      <c r="Z101" s="3"/>
      <c r="AA101" s="3"/>
    </row>
    <row r="102" spans="13:27" x14ac:dyDescent="0.25">
      <c r="M102" s="4"/>
      <c r="N102" s="3"/>
      <c r="T102" s="4"/>
      <c r="V102" s="3"/>
      <c r="Y102" s="4"/>
      <c r="Z102" s="3"/>
      <c r="AA102" s="3"/>
    </row>
    <row r="103" spans="13:27" x14ac:dyDescent="0.25">
      <c r="M103" s="4"/>
      <c r="N103" s="3"/>
      <c r="T103" s="4"/>
      <c r="V103" s="3"/>
      <c r="Y103" s="4"/>
      <c r="Z103" s="3"/>
      <c r="AA103" s="3"/>
    </row>
    <row r="104" spans="13:27" x14ac:dyDescent="0.25">
      <c r="M104" s="4"/>
      <c r="N104" s="3"/>
      <c r="T104" s="4"/>
      <c r="V104" s="3"/>
      <c r="Y104" s="4"/>
      <c r="Z104" s="3"/>
      <c r="AA104" s="3"/>
    </row>
    <row r="105" spans="13:27" x14ac:dyDescent="0.25">
      <c r="M105" s="4"/>
      <c r="N105" s="3"/>
      <c r="T105" s="4"/>
      <c r="V105" s="3"/>
      <c r="Y105" s="4"/>
      <c r="Z105" s="3"/>
      <c r="AA105" s="3"/>
    </row>
  </sheetData>
  <sheetProtection algorithmName="SHA-512" hashValue="jDbwVcPxPCrhzj7ibRbPvBrX++Vesv+K19AIOslrKMpqVFV8DXTibM6d5zK2g3m5hj3f/hO54L5yhoHd49ou7g==" saltValue="KxE+G8SQCicn8tkDCvi1+Q==" spinCount="100000" sheet="1" formatCells="0"/>
  <mergeCells count="14">
    <mergeCell ref="A11:F11"/>
    <mergeCell ref="G11:M11"/>
    <mergeCell ref="N11:T11"/>
    <mergeCell ref="U11:Z11"/>
    <mergeCell ref="B8:O8"/>
    <mergeCell ref="B7:O7"/>
    <mergeCell ref="C5:F5"/>
    <mergeCell ref="AA5:AD10"/>
    <mergeCell ref="C3:F3"/>
    <mergeCell ref="K5:L5"/>
    <mergeCell ref="K3:L3"/>
    <mergeCell ref="H5:I5"/>
    <mergeCell ref="H3:I3"/>
    <mergeCell ref="G10:M1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432C9B9-E1A9-45FB-AB47-30490E0BB945}">
          <x14:formula1>
            <xm:f>config!$P$3:$P$4</xm:f>
          </x14:formula1>
          <xm:sqref>D13:D93</xm:sqref>
        </x14:dataValidation>
        <x14:dataValidation type="list" allowBlank="1" showInputMessage="1" showErrorMessage="1" xr:uid="{A92F267F-37FA-40F2-9A06-19DCFC696129}">
          <x14:formula1>
            <xm:f>config!$P$7:$P$10</xm:f>
          </x14:formula1>
          <xm:sqref>F13:F93</xm:sqref>
        </x14:dataValidation>
        <x14:dataValidation type="list" allowBlank="1" showInputMessage="1" showErrorMessage="1" xr:uid="{382AB0E2-05E9-49B2-876F-43EA37659626}">
          <x14:formula1>
            <xm:f>config!$P$13:$P$15</xm:f>
          </x14:formula1>
          <xm:sqref>G13:G93 N13:N93</xm:sqref>
        </x14:dataValidation>
        <x14:dataValidation type="list" allowBlank="1" showInputMessage="1" showErrorMessage="1" xr:uid="{0DD7B074-41A7-4013-A20D-836687DE2843}">
          <x14:formula1>
            <xm:f>config!$P$17:$P$18</xm:f>
          </x14:formula1>
          <xm:sqref>H13:H93</xm:sqref>
        </x14:dataValidation>
        <x14:dataValidation type="list" allowBlank="1" showInputMessage="1" showErrorMessage="1" xr:uid="{F778B2CB-8294-43DA-A1D8-FBABFB3EA0DC}">
          <x14:formula1>
            <xm:f>config!$P$22:$P$24</xm:f>
          </x14:formula1>
          <xm:sqref>M13:M93</xm:sqref>
        </x14:dataValidation>
        <x14:dataValidation type="list" allowBlank="1" showInputMessage="1" showErrorMessage="1" xr:uid="{14F191E4-ED57-49CD-9F00-414548314D9C}">
          <x14:formula1>
            <xm:f>config!$P$20</xm:f>
          </x14:formula1>
          <xm:sqref>O13:O93</xm:sqref>
        </x14:dataValidation>
        <x14:dataValidation type="list" allowBlank="1" showInputMessage="1" showErrorMessage="1" xr:uid="{B52B1C94-6CEC-4A70-94EB-049E9A7B43DB}">
          <x14:formula1>
            <xm:f>config!$P$26:$P$29</xm:f>
          </x14:formula1>
          <xm:sqref>T13:T93</xm:sqref>
        </x14:dataValidation>
        <x14:dataValidation type="list" allowBlank="1" showInputMessage="1" showErrorMessage="1" xr:uid="{9B50B5F0-A554-43DC-8AE3-6674FE40E4B2}">
          <x14:formula1>
            <xm:f>config!$P$31:$P$35</xm:f>
          </x14:formula1>
          <xm:sqref>U13:U93</xm:sqref>
        </x14:dataValidation>
        <x14:dataValidation type="list" allowBlank="1" showInputMessage="1" showErrorMessage="1" xr:uid="{3270DC88-3CD7-4968-A392-8A1FA37EFCCA}">
          <x14:formula1>
            <xm:f>config!$P$37:$P$38</xm:f>
          </x14:formula1>
          <xm:sqref>V13:V93</xm:sqref>
        </x14:dataValidation>
        <x14:dataValidation type="list" allowBlank="1" showInputMessage="1" showErrorMessage="1" xr:uid="{E26A3A70-E9AF-4034-8BDA-8FC543E1AA62}">
          <x14:formula1>
            <xm:f>config!$P$40</xm:f>
          </x14:formula1>
          <xm:sqref>W13:W93</xm:sqref>
        </x14:dataValidation>
        <x14:dataValidation type="list" allowBlank="1" showInputMessage="1" showErrorMessage="1" xr:uid="{B19853C8-631D-4E6C-B5C5-1947E769A457}">
          <x14:formula1>
            <xm:f>config!$P$42:$P$45</xm:f>
          </x14:formula1>
          <xm:sqref>Z13:Z93</xm:sqref>
        </x14:dataValidation>
        <x14:dataValidation type="list" allowBlank="1" showInputMessage="1" showErrorMessage="1" xr:uid="{AF9B0206-05B3-452F-A27F-A03631514771}">
          <x14:formula1>
            <xm:f>config!$G$14:$G$29</xm:f>
          </x14:formula1>
          <xm:sqref>E13:E93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EA718-D697-425A-A25F-E0B38DE176B9}">
  <dimension ref="B2:P45"/>
  <sheetViews>
    <sheetView workbookViewId="0">
      <selection activeCell="P8" sqref="P8"/>
    </sheetView>
  </sheetViews>
  <sheetFormatPr defaultRowHeight="15" x14ac:dyDescent="0.25"/>
  <cols>
    <col min="2" max="2" width="31" bestFit="1" customWidth="1"/>
    <col min="3" max="3" width="9.42578125" bestFit="1" customWidth="1"/>
    <col min="16" max="16" width="14.5703125" customWidth="1"/>
  </cols>
  <sheetData>
    <row r="2" spans="2:16" x14ac:dyDescent="0.25">
      <c r="P2" t="s">
        <v>27</v>
      </c>
    </row>
    <row r="3" spans="2:16" x14ac:dyDescent="0.25">
      <c r="P3" t="s">
        <v>43</v>
      </c>
    </row>
    <row r="4" spans="2:16" x14ac:dyDescent="0.25">
      <c r="P4" t="s">
        <v>44</v>
      </c>
    </row>
    <row r="7" spans="2:16" x14ac:dyDescent="0.25">
      <c r="P7" t="s">
        <v>78</v>
      </c>
    </row>
    <row r="8" spans="2:16" x14ac:dyDescent="0.25">
      <c r="P8" t="s">
        <v>28</v>
      </c>
    </row>
    <row r="9" spans="2:16" x14ac:dyDescent="0.25">
      <c r="P9" t="s">
        <v>29</v>
      </c>
    </row>
    <row r="10" spans="2:16" x14ac:dyDescent="0.25">
      <c r="P10" t="s">
        <v>30</v>
      </c>
    </row>
    <row r="13" spans="2:16" x14ac:dyDescent="0.25">
      <c r="P13" t="s">
        <v>23</v>
      </c>
    </row>
    <row r="14" spans="2:16" x14ac:dyDescent="0.25">
      <c r="P14" t="s">
        <v>31</v>
      </c>
    </row>
    <row r="15" spans="2:16" x14ac:dyDescent="0.25">
      <c r="B15" t="s">
        <v>33</v>
      </c>
      <c r="C15" t="s">
        <v>34</v>
      </c>
      <c r="G15" t="s">
        <v>56</v>
      </c>
      <c r="P15" t="s">
        <v>32</v>
      </c>
    </row>
    <row r="16" spans="2:16" x14ac:dyDescent="0.25">
      <c r="B16" t="s">
        <v>24</v>
      </c>
      <c r="C16" s="2">
        <v>0</v>
      </c>
      <c r="G16" t="s">
        <v>57</v>
      </c>
    </row>
    <row r="17" spans="2:16" x14ac:dyDescent="0.25">
      <c r="B17" t="s">
        <v>42</v>
      </c>
      <c r="C17" s="2">
        <v>30</v>
      </c>
      <c r="G17" t="s">
        <v>58</v>
      </c>
      <c r="P17" s="1">
        <v>46054</v>
      </c>
    </row>
    <row r="18" spans="2:16" x14ac:dyDescent="0.25">
      <c r="B18" t="s">
        <v>35</v>
      </c>
      <c r="C18" s="2">
        <v>0</v>
      </c>
      <c r="G18" t="s">
        <v>59</v>
      </c>
      <c r="P18" s="1">
        <v>46055</v>
      </c>
    </row>
    <row r="19" spans="2:16" x14ac:dyDescent="0.25">
      <c r="B19" t="s">
        <v>77</v>
      </c>
      <c r="C19" s="2">
        <v>70</v>
      </c>
      <c r="G19" t="s">
        <v>60</v>
      </c>
    </row>
    <row r="20" spans="2:16" x14ac:dyDescent="0.25">
      <c r="B20" t="s">
        <v>73</v>
      </c>
      <c r="C20" s="2">
        <v>145</v>
      </c>
      <c r="G20" t="s">
        <v>61</v>
      </c>
      <c r="P20" s="1">
        <v>46058</v>
      </c>
    </row>
    <row r="21" spans="2:16" x14ac:dyDescent="0.25">
      <c r="B21" t="s">
        <v>74</v>
      </c>
      <c r="C21" s="2">
        <v>115</v>
      </c>
      <c r="G21" t="s">
        <v>62</v>
      </c>
    </row>
    <row r="22" spans="2:16" x14ac:dyDescent="0.25">
      <c r="B22" t="s">
        <v>75</v>
      </c>
      <c r="C22" s="2">
        <v>123</v>
      </c>
      <c r="P22" t="s">
        <v>24</v>
      </c>
    </row>
    <row r="23" spans="2:16" x14ac:dyDescent="0.25">
      <c r="B23" t="s">
        <v>76</v>
      </c>
      <c r="C23" s="2">
        <v>88</v>
      </c>
      <c r="G23" t="s">
        <v>63</v>
      </c>
      <c r="P23" t="s">
        <v>42</v>
      </c>
    </row>
    <row r="24" spans="2:16" x14ac:dyDescent="0.25">
      <c r="B24" t="s">
        <v>36</v>
      </c>
      <c r="C24" s="2">
        <v>200</v>
      </c>
      <c r="G24" t="s">
        <v>64</v>
      </c>
      <c r="P24" t="s">
        <v>35</v>
      </c>
    </row>
    <row r="25" spans="2:16" x14ac:dyDescent="0.25">
      <c r="B25" t="s">
        <v>26</v>
      </c>
      <c r="C25" s="2">
        <v>60</v>
      </c>
      <c r="G25" t="s">
        <v>65</v>
      </c>
    </row>
    <row r="26" spans="2:16" x14ac:dyDescent="0.25">
      <c r="B26" t="s">
        <v>37</v>
      </c>
      <c r="C26" s="2">
        <v>30</v>
      </c>
      <c r="G26" t="s">
        <v>66</v>
      </c>
      <c r="P26" t="s">
        <v>24</v>
      </c>
    </row>
    <row r="27" spans="2:16" x14ac:dyDescent="0.25">
      <c r="B27" t="s">
        <v>38</v>
      </c>
      <c r="C27" s="2">
        <v>30</v>
      </c>
      <c r="G27" t="s">
        <v>67</v>
      </c>
      <c r="P27" t="s">
        <v>42</v>
      </c>
    </row>
    <row r="28" spans="2:16" x14ac:dyDescent="0.25">
      <c r="B28" t="s">
        <v>39</v>
      </c>
      <c r="C28" s="2">
        <v>0</v>
      </c>
      <c r="G28" t="s">
        <v>68</v>
      </c>
      <c r="P28" t="s">
        <v>35</v>
      </c>
    </row>
    <row r="29" spans="2:16" x14ac:dyDescent="0.25">
      <c r="B29" t="s">
        <v>78</v>
      </c>
      <c r="C29" s="2">
        <v>60</v>
      </c>
      <c r="G29" t="s">
        <v>69</v>
      </c>
      <c r="P29" t="s">
        <v>77</v>
      </c>
    </row>
    <row r="31" spans="2:16" x14ac:dyDescent="0.25">
      <c r="P31" t="s">
        <v>73</v>
      </c>
    </row>
    <row r="32" spans="2:16" x14ac:dyDescent="0.25">
      <c r="P32" t="s">
        <v>74</v>
      </c>
    </row>
    <row r="33" spans="16:16" x14ac:dyDescent="0.25">
      <c r="P33" t="s">
        <v>75</v>
      </c>
    </row>
    <row r="34" spans="16:16" x14ac:dyDescent="0.25">
      <c r="P34" t="s">
        <v>76</v>
      </c>
    </row>
    <row r="35" spans="16:16" x14ac:dyDescent="0.25">
      <c r="P35" t="s">
        <v>36</v>
      </c>
    </row>
    <row r="37" spans="16:16" x14ac:dyDescent="0.25">
      <c r="P37" s="1">
        <v>46054</v>
      </c>
    </row>
    <row r="38" spans="16:16" x14ac:dyDescent="0.25">
      <c r="P38" s="1">
        <v>46055</v>
      </c>
    </row>
    <row r="40" spans="16:16" x14ac:dyDescent="0.25">
      <c r="P40" s="1">
        <v>46058</v>
      </c>
    </row>
    <row r="42" spans="16:16" x14ac:dyDescent="0.25">
      <c r="P42" t="s">
        <v>26</v>
      </c>
    </row>
    <row r="43" spans="16:16" x14ac:dyDescent="0.25">
      <c r="P43" t="s">
        <v>37</v>
      </c>
    </row>
    <row r="44" spans="16:16" x14ac:dyDescent="0.25">
      <c r="P44" t="s">
        <v>38</v>
      </c>
    </row>
    <row r="45" spans="16:16" x14ac:dyDescent="0.25">
      <c r="P45" t="s">
        <v>39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E34DDCBF452642B6A1C97BFDAC09F5" ma:contentTypeVersion="12" ma:contentTypeDescription="Create a new document." ma:contentTypeScope="" ma:versionID="ad7770a0fb5dc9b2ee6818598a9b9727">
  <xsd:schema xmlns:xsd="http://www.w3.org/2001/XMLSchema" xmlns:xs="http://www.w3.org/2001/XMLSchema" xmlns:p="http://schemas.microsoft.com/office/2006/metadata/properties" xmlns:ns2="89d2da14-8fe6-4e3a-90e2-94102d98423c" xmlns:ns3="84dc4c7e-3d74-469b-bee1-81e0c5a34bef" targetNamespace="http://schemas.microsoft.com/office/2006/metadata/properties" ma:root="true" ma:fieldsID="cc0d87ef7ecf7df2f843c80aa2d9a52f" ns2:_="" ns3:_="">
    <xsd:import namespace="89d2da14-8fe6-4e3a-90e2-94102d98423c"/>
    <xsd:import namespace="84dc4c7e-3d74-469b-bee1-81e0c5a34b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Agen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2da14-8fe6-4e3a-90e2-94102d984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e25ed44-58d6-4fdc-b8a8-d2671f20d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genda" ma:index="19" nillable="true" ma:displayName="Agenda" ma:description="A quel date à lieu cet évènement" ma:format="DateOnly" ma:internalName="Agend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c4c7e-3d74-469b-bee1-81e0c5a34be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2bcd434-af19-470c-abdd-12de1e058318}" ma:internalName="TaxCatchAll" ma:showField="CatchAllData" ma:web="84dc4c7e-3d74-469b-bee1-81e0c5a34b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2da14-8fe6-4e3a-90e2-94102d98423c">
      <Terms xmlns="http://schemas.microsoft.com/office/infopath/2007/PartnerControls"/>
    </lcf76f155ced4ddcb4097134ff3c332f>
    <TaxCatchAll xmlns="84dc4c7e-3d74-469b-bee1-81e0c5a34bef" xsi:nil="true"/>
    <Agenda xmlns="89d2da14-8fe6-4e3a-90e2-94102d98423c" xsi:nil="true"/>
  </documentManagement>
</p:properties>
</file>

<file path=customXml/itemProps1.xml><?xml version="1.0" encoding="utf-8"?>
<ds:datastoreItem xmlns:ds="http://schemas.openxmlformats.org/officeDocument/2006/customXml" ds:itemID="{249EAD1C-9D41-4F45-B5E6-BAE8B5381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2da14-8fe6-4e3a-90e2-94102d98423c"/>
    <ds:schemaRef ds:uri="84dc4c7e-3d74-469b-bee1-81e0c5a34b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8BACC8-CF01-4240-99E2-83D90EF350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06D19-CB36-4682-A9A4-EA1CA58E3893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89d2da14-8fe6-4e3a-90e2-94102d98423c"/>
    <ds:schemaRef ds:uri="http://schemas.openxmlformats.org/package/2006/metadata/core-properties"/>
    <ds:schemaRef ds:uri="84dc4c7e-3d74-469b-bee1-81e0c5a34b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config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Fusillier</dc:creator>
  <cp:keywords/>
  <dc:description/>
  <cp:lastModifiedBy>Nicolas Fusillier</cp:lastModifiedBy>
  <cp:revision/>
  <dcterms:created xsi:type="dcterms:W3CDTF">2022-12-20T09:26:21Z</dcterms:created>
  <dcterms:modified xsi:type="dcterms:W3CDTF">2025-12-18T16:24:10Z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0x010100FEE34DDCBF452642B6A1C97BFDAC09F5</vt:lpwstr>
  </property>
</Properties>
</file>