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68edd260414b603f/Dokumente/Judo/JVB/EC/2026/Cadets/"/>
    </mc:Choice>
  </mc:AlternateContent>
  <xr:revisionPtr revIDLastSave="0" documentId="8_{75048F6C-E213-4F64-A3F2-DD58275F8E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C" sheetId="1" r:id="rId1"/>
    <sheet name="Daten" sheetId="2" state="hidden" r:id="rId2"/>
  </sheets>
  <definedNames>
    <definedName name="_25.07.24">EC!$H$16</definedName>
    <definedName name="Ankunfft_Arrival">Daten!$B$3:$B$11</definedName>
    <definedName name="_xlnm.Print_Titles" localSheetId="0">EC!$A:$A,EC!$13:$14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6" i="1"/>
  <c r="AH16" i="1"/>
  <c r="AH15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7" i="1"/>
  <c r="AG48" i="1"/>
  <c r="AG49" i="1"/>
  <c r="AG50" i="1"/>
  <c r="AG51" i="1"/>
  <c r="AG52" i="1"/>
  <c r="AG18" i="1"/>
  <c r="AG19" i="1"/>
  <c r="AG20" i="1"/>
  <c r="AG21" i="1"/>
  <c r="AG22" i="1"/>
  <c r="AG23" i="1"/>
  <c r="AG43" i="1"/>
  <c r="AG44" i="1"/>
  <c r="AG45" i="1"/>
  <c r="AG46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7" i="1"/>
  <c r="AG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6" i="1"/>
  <c r="AI15" i="1"/>
  <c r="AH17" i="1"/>
  <c r="AJ17" i="1"/>
  <c r="AK17" i="1"/>
  <c r="AH18" i="1"/>
  <c r="AJ18" i="1"/>
  <c r="AK18" i="1"/>
  <c r="AH19" i="1"/>
  <c r="AJ19" i="1"/>
  <c r="AK19" i="1"/>
  <c r="AH20" i="1"/>
  <c r="AJ20" i="1"/>
  <c r="AK20" i="1"/>
  <c r="AH21" i="1"/>
  <c r="AJ21" i="1"/>
  <c r="AK21" i="1"/>
  <c r="AH22" i="1"/>
  <c r="AJ22" i="1"/>
  <c r="AK22" i="1"/>
  <c r="AH23" i="1"/>
  <c r="AJ23" i="1"/>
  <c r="AK23" i="1"/>
  <c r="AH24" i="1"/>
  <c r="AJ24" i="1"/>
  <c r="AK24" i="1"/>
  <c r="AH25" i="1"/>
  <c r="AJ25" i="1"/>
  <c r="AK25" i="1"/>
  <c r="AH26" i="1"/>
  <c r="AJ26" i="1"/>
  <c r="AK26" i="1"/>
  <c r="AH27" i="1"/>
  <c r="AJ27" i="1"/>
  <c r="AK27" i="1"/>
  <c r="AH28" i="1"/>
  <c r="AJ28" i="1"/>
  <c r="AK28" i="1"/>
  <c r="AH29" i="1"/>
  <c r="AJ29" i="1"/>
  <c r="AK29" i="1"/>
  <c r="AH30" i="1"/>
  <c r="AJ30" i="1"/>
  <c r="AK30" i="1"/>
  <c r="AH31" i="1"/>
  <c r="AJ31" i="1"/>
  <c r="AK31" i="1"/>
  <c r="AH32" i="1"/>
  <c r="AJ32" i="1"/>
  <c r="AK32" i="1"/>
  <c r="AH33" i="1"/>
  <c r="AJ33" i="1"/>
  <c r="AK33" i="1"/>
  <c r="AH34" i="1"/>
  <c r="AJ34" i="1"/>
  <c r="AK34" i="1"/>
  <c r="AH35" i="1"/>
  <c r="AJ35" i="1"/>
  <c r="AK35" i="1"/>
  <c r="AH36" i="1"/>
  <c r="AJ36" i="1"/>
  <c r="AK36" i="1"/>
  <c r="AH37" i="1"/>
  <c r="AJ37" i="1"/>
  <c r="AK37" i="1"/>
  <c r="AH38" i="1"/>
  <c r="AJ38" i="1"/>
  <c r="AK38" i="1"/>
  <c r="AH39" i="1"/>
  <c r="AJ39" i="1"/>
  <c r="AK39" i="1"/>
  <c r="AH40" i="1"/>
  <c r="AJ40" i="1"/>
  <c r="AK40" i="1"/>
  <c r="AH41" i="1"/>
  <c r="AJ41" i="1"/>
  <c r="AK41" i="1"/>
  <c r="AH42" i="1"/>
  <c r="AJ42" i="1"/>
  <c r="AK42" i="1"/>
  <c r="AH43" i="1"/>
  <c r="AJ43" i="1"/>
  <c r="AK43" i="1"/>
  <c r="AH44" i="1"/>
  <c r="AJ44" i="1"/>
  <c r="AK44" i="1"/>
  <c r="AH45" i="1"/>
  <c r="AJ45" i="1"/>
  <c r="AK45" i="1"/>
  <c r="AH46" i="1"/>
  <c r="AJ46" i="1"/>
  <c r="AK46" i="1"/>
  <c r="AH47" i="1"/>
  <c r="AJ47" i="1"/>
  <c r="AK47" i="1"/>
  <c r="AH48" i="1"/>
  <c r="AJ48" i="1"/>
  <c r="AK48" i="1"/>
  <c r="AH49" i="1"/>
  <c r="AJ49" i="1"/>
  <c r="AK49" i="1"/>
  <c r="AH50" i="1"/>
  <c r="AJ50" i="1"/>
  <c r="AK50" i="1"/>
  <c r="AH51" i="1"/>
  <c r="AJ51" i="1"/>
  <c r="AK51" i="1"/>
  <c r="AH52" i="1"/>
  <c r="AJ52" i="1"/>
  <c r="AK52" i="1"/>
  <c r="AH53" i="1"/>
  <c r="AJ53" i="1"/>
  <c r="AK53" i="1"/>
  <c r="AH54" i="1"/>
  <c r="AJ54" i="1"/>
  <c r="AK54" i="1"/>
  <c r="AH55" i="1"/>
  <c r="AJ55" i="1"/>
  <c r="AK55" i="1"/>
  <c r="AH56" i="1"/>
  <c r="AJ56" i="1"/>
  <c r="AK56" i="1"/>
  <c r="AH57" i="1"/>
  <c r="AJ57" i="1"/>
  <c r="AK57" i="1"/>
  <c r="AH58" i="1"/>
  <c r="AJ58" i="1"/>
  <c r="AK58" i="1"/>
  <c r="AH59" i="1"/>
  <c r="AJ59" i="1"/>
  <c r="AK59" i="1"/>
  <c r="AH60" i="1"/>
  <c r="AJ60" i="1"/>
  <c r="AK60" i="1"/>
  <c r="AH61" i="1"/>
  <c r="AJ61" i="1"/>
  <c r="AK61" i="1"/>
  <c r="AH62" i="1"/>
  <c r="AJ62" i="1"/>
  <c r="AK62" i="1"/>
  <c r="AH63" i="1"/>
  <c r="AJ63" i="1"/>
  <c r="AK63" i="1"/>
  <c r="AH64" i="1"/>
  <c r="AJ64" i="1"/>
  <c r="AK64" i="1"/>
  <c r="AH65" i="1"/>
  <c r="AJ65" i="1"/>
  <c r="AK65" i="1"/>
  <c r="AH66" i="1"/>
  <c r="AJ66" i="1"/>
  <c r="AK66" i="1"/>
  <c r="AH67" i="1"/>
  <c r="AJ67" i="1"/>
  <c r="AK67" i="1"/>
  <c r="AH68" i="1"/>
  <c r="AJ68" i="1"/>
  <c r="AK68" i="1"/>
  <c r="AH69" i="1"/>
  <c r="AJ69" i="1"/>
  <c r="AK69" i="1"/>
  <c r="AH70" i="1"/>
  <c r="AJ70" i="1"/>
  <c r="AK70" i="1"/>
  <c r="AH71" i="1"/>
  <c r="AJ71" i="1"/>
  <c r="AK71" i="1"/>
  <c r="AH72" i="1"/>
  <c r="AJ72" i="1"/>
  <c r="AK72" i="1"/>
  <c r="AH73" i="1"/>
  <c r="AJ73" i="1"/>
  <c r="AK73" i="1"/>
  <c r="AH74" i="1"/>
  <c r="AJ74" i="1"/>
  <c r="AK74" i="1"/>
  <c r="AH75" i="1"/>
  <c r="AJ75" i="1"/>
  <c r="AK75" i="1"/>
  <c r="AH76" i="1"/>
  <c r="AJ76" i="1"/>
  <c r="AK76" i="1"/>
  <c r="AH77" i="1"/>
  <c r="AJ77" i="1"/>
  <c r="AK77" i="1"/>
  <c r="AH78" i="1"/>
  <c r="AJ78" i="1"/>
  <c r="AK78" i="1"/>
  <c r="AH79" i="1"/>
  <c r="AJ79" i="1"/>
  <c r="AK79" i="1"/>
  <c r="AH80" i="1"/>
  <c r="AJ80" i="1"/>
  <c r="AK80" i="1"/>
  <c r="AH81" i="1"/>
  <c r="AJ81" i="1"/>
  <c r="AK81" i="1"/>
  <c r="AH82" i="1"/>
  <c r="AJ82" i="1"/>
  <c r="AK82" i="1"/>
  <c r="AH83" i="1"/>
  <c r="AJ83" i="1"/>
  <c r="AK83" i="1"/>
  <c r="AH84" i="1"/>
  <c r="AJ84" i="1"/>
  <c r="AK84" i="1"/>
  <c r="AH85" i="1"/>
  <c r="AJ85" i="1"/>
  <c r="AK85" i="1"/>
  <c r="AH86" i="1"/>
  <c r="AJ86" i="1"/>
  <c r="AK86" i="1"/>
  <c r="AH87" i="1"/>
  <c r="AJ87" i="1"/>
  <c r="AK87" i="1"/>
  <c r="AH88" i="1"/>
  <c r="AJ88" i="1"/>
  <c r="AK88" i="1"/>
  <c r="AH89" i="1"/>
  <c r="AJ89" i="1"/>
  <c r="AK89" i="1"/>
  <c r="AH90" i="1"/>
  <c r="AJ90" i="1"/>
  <c r="AK90" i="1"/>
  <c r="AH91" i="1"/>
  <c r="AJ91" i="1"/>
  <c r="AK91" i="1"/>
  <c r="AH92" i="1"/>
  <c r="AJ92" i="1"/>
  <c r="AK92" i="1"/>
  <c r="AH93" i="1"/>
  <c r="AJ93" i="1"/>
  <c r="AK93" i="1"/>
  <c r="AH94" i="1"/>
  <c r="AJ94" i="1"/>
  <c r="AK94" i="1"/>
  <c r="AH95" i="1"/>
  <c r="AJ95" i="1"/>
  <c r="AK95" i="1"/>
  <c r="AH96" i="1"/>
  <c r="AJ96" i="1"/>
  <c r="AK96" i="1"/>
  <c r="AH97" i="1"/>
  <c r="AJ97" i="1"/>
  <c r="AK97" i="1"/>
  <c r="AH98" i="1"/>
  <c r="AJ98" i="1"/>
  <c r="AK98" i="1"/>
  <c r="AH99" i="1"/>
  <c r="AJ99" i="1"/>
  <c r="AK99" i="1"/>
  <c r="AH100" i="1"/>
  <c r="AJ100" i="1"/>
  <c r="AK100" i="1"/>
  <c r="AH101" i="1"/>
  <c r="AJ101" i="1"/>
  <c r="AK101" i="1"/>
  <c r="AH102" i="1"/>
  <c r="AJ102" i="1"/>
  <c r="AK102" i="1"/>
  <c r="AH103" i="1"/>
  <c r="AJ103" i="1"/>
  <c r="AK103" i="1"/>
  <c r="AH104" i="1"/>
  <c r="AJ104" i="1"/>
  <c r="AK104" i="1"/>
  <c r="AH105" i="1"/>
  <c r="AJ105" i="1"/>
  <c r="AK105" i="1"/>
  <c r="AH106" i="1"/>
  <c r="AJ106" i="1"/>
  <c r="AK106" i="1"/>
  <c r="AH107" i="1"/>
  <c r="AJ107" i="1"/>
  <c r="AK107" i="1"/>
  <c r="AH108" i="1"/>
  <c r="AJ108" i="1"/>
  <c r="AK108" i="1"/>
  <c r="AH109" i="1"/>
  <c r="AJ109" i="1"/>
  <c r="AK109" i="1"/>
  <c r="AH110" i="1"/>
  <c r="AJ110" i="1"/>
  <c r="AK110" i="1"/>
  <c r="AH111" i="1"/>
  <c r="AJ111" i="1"/>
  <c r="AK111" i="1"/>
  <c r="AH112" i="1"/>
  <c r="AJ112" i="1"/>
  <c r="AK112" i="1"/>
  <c r="AH113" i="1"/>
  <c r="AJ113" i="1"/>
  <c r="AK113" i="1"/>
  <c r="AH114" i="1"/>
  <c r="AJ114" i="1"/>
  <c r="AK114" i="1"/>
  <c r="AH115" i="1"/>
  <c r="AJ115" i="1"/>
  <c r="AK115" i="1"/>
  <c r="AH116" i="1"/>
  <c r="AJ116" i="1"/>
  <c r="AK116" i="1"/>
  <c r="AH117" i="1"/>
  <c r="AJ117" i="1"/>
  <c r="AK117" i="1"/>
  <c r="AH118" i="1"/>
  <c r="AJ118" i="1"/>
  <c r="AK118" i="1"/>
  <c r="AH119" i="1"/>
  <c r="AJ119" i="1"/>
  <c r="AK119" i="1"/>
  <c r="AH120" i="1"/>
  <c r="AJ120" i="1"/>
  <c r="AK120" i="1"/>
  <c r="AH121" i="1"/>
  <c r="AJ121" i="1"/>
  <c r="AK121" i="1"/>
  <c r="AH122" i="1"/>
  <c r="AJ122" i="1"/>
  <c r="AK122" i="1"/>
  <c r="AH123" i="1"/>
  <c r="AJ123" i="1"/>
  <c r="AK123" i="1"/>
  <c r="AH124" i="1"/>
  <c r="AJ124" i="1"/>
  <c r="AK124" i="1"/>
  <c r="AH125" i="1"/>
  <c r="AJ125" i="1"/>
  <c r="AK125" i="1"/>
  <c r="AH127" i="1" l="1"/>
  <c r="AI127" i="1"/>
  <c r="AG127" i="1"/>
  <c r="AL125" i="1"/>
  <c r="AL117" i="1"/>
  <c r="AL115" i="1"/>
  <c r="AL121" i="1"/>
  <c r="AL124" i="1"/>
  <c r="AL116" i="1"/>
  <c r="AL119" i="1"/>
  <c r="AL123" i="1"/>
  <c r="AL122" i="1"/>
  <c r="AL120" i="1"/>
  <c r="AL118" i="1"/>
  <c r="AL105" i="1"/>
  <c r="AL114" i="1"/>
  <c r="AL104" i="1"/>
  <c r="AL103" i="1"/>
  <c r="AL106" i="1"/>
  <c r="AL108" i="1"/>
  <c r="AL102" i="1"/>
  <c r="AL113" i="1"/>
  <c r="AL101" i="1"/>
  <c r="AL111" i="1"/>
  <c r="AL112" i="1"/>
  <c r="AL110" i="1"/>
  <c r="AL109" i="1"/>
  <c r="AL100" i="1"/>
  <c r="AL107" i="1"/>
  <c r="AL99" i="1"/>
  <c r="AL98" i="1"/>
  <c r="AL96" i="1"/>
  <c r="AL97" i="1"/>
  <c r="J15" i="1"/>
  <c r="AG15" i="1" s="1"/>
  <c r="AK15" i="1" l="1"/>
  <c r="AJ15" i="1"/>
  <c r="AK16" i="1"/>
  <c r="AK127" i="1" s="1"/>
  <c r="AJ16" i="1"/>
  <c r="AJ127" i="1" s="1"/>
  <c r="AL60" i="1" l="1"/>
  <c r="AL68" i="1"/>
  <c r="AL28" i="1"/>
  <c r="AL84" i="1"/>
  <c r="AL36" i="1"/>
  <c r="AL92" i="1"/>
  <c r="AL52" i="1"/>
  <c r="AL20" i="1"/>
  <c r="AL33" i="1"/>
  <c r="AL41" i="1"/>
  <c r="AL87" i="1"/>
  <c r="AL55" i="1"/>
  <c r="AL23" i="1"/>
  <c r="AL65" i="1"/>
  <c r="AL86" i="1"/>
  <c r="AL54" i="1"/>
  <c r="AL22" i="1"/>
  <c r="AL85" i="1"/>
  <c r="AL77" i="1"/>
  <c r="AL53" i="1"/>
  <c r="AL45" i="1"/>
  <c r="AL21" i="1"/>
  <c r="AL73" i="1"/>
  <c r="AL76" i="1"/>
  <c r="AL44" i="1"/>
  <c r="AL57" i="1"/>
  <c r="AL72" i="1"/>
  <c r="AL48" i="1"/>
  <c r="AL40" i="1"/>
  <c r="AL32" i="1"/>
  <c r="AL24" i="1"/>
  <c r="AL88" i="1"/>
  <c r="AL64" i="1"/>
  <c r="AL79" i="1"/>
  <c r="AL39" i="1"/>
  <c r="AL81" i="1"/>
  <c r="AL49" i="1"/>
  <c r="AL80" i="1"/>
  <c r="AL56" i="1"/>
  <c r="AL95" i="1"/>
  <c r="AL71" i="1"/>
  <c r="AL63" i="1"/>
  <c r="AL47" i="1"/>
  <c r="AL31" i="1"/>
  <c r="AL94" i="1"/>
  <c r="AL78" i="1"/>
  <c r="AL70" i="1"/>
  <c r="AL62" i="1"/>
  <c r="AL46" i="1"/>
  <c r="AL38" i="1"/>
  <c r="AL30" i="1"/>
  <c r="AL25" i="1"/>
  <c r="AL93" i="1"/>
  <c r="AL69" i="1"/>
  <c r="AL61" i="1"/>
  <c r="AL37" i="1"/>
  <c r="AL29" i="1"/>
  <c r="AL89" i="1"/>
  <c r="AL15" i="1"/>
  <c r="AL91" i="1"/>
  <c r="AL83" i="1"/>
  <c r="AL75" i="1"/>
  <c r="AL67" i="1"/>
  <c r="AL59" i="1"/>
  <c r="AL51" i="1"/>
  <c r="AL43" i="1"/>
  <c r="AL35" i="1"/>
  <c r="AL27" i="1"/>
  <c r="AL90" i="1"/>
  <c r="AL82" i="1"/>
  <c r="AL74" i="1"/>
  <c r="AL66" i="1"/>
  <c r="AL58" i="1"/>
  <c r="AL50" i="1"/>
  <c r="AL42" i="1"/>
  <c r="AL34" i="1"/>
  <c r="AL26" i="1"/>
  <c r="AL16" i="1"/>
  <c r="AL17" i="1"/>
  <c r="AL19" i="1"/>
  <c r="AL18" i="1"/>
  <c r="AL127" i="1" l="1"/>
</calcChain>
</file>

<file path=xl/sharedStrings.xml><?xml version="1.0" encoding="utf-8"?>
<sst xmlns="http://schemas.openxmlformats.org/spreadsheetml/2006/main" count="148" uniqueCount="116">
  <si>
    <t>Nation/Team</t>
  </si>
  <si>
    <t>Name</t>
  </si>
  <si>
    <t>Address</t>
  </si>
  <si>
    <t>Mail</t>
  </si>
  <si>
    <t>Phone</t>
  </si>
  <si>
    <t>Contact person on site 
Team-Manager)</t>
  </si>
  <si>
    <t>Hotel</t>
  </si>
  <si>
    <t>No.</t>
  </si>
  <si>
    <t>Last Name</t>
  </si>
  <si>
    <t>First Name</t>
  </si>
  <si>
    <t>Sex</t>
  </si>
  <si>
    <t>Function</t>
  </si>
  <si>
    <t>Weight cat.</t>
  </si>
  <si>
    <t>Hotel Name</t>
  </si>
  <si>
    <t>Check-In Date</t>
  </si>
  <si>
    <t>Check-Out Date</t>
  </si>
  <si>
    <t>No nights</t>
  </si>
  <si>
    <t>Athlete</t>
  </si>
  <si>
    <t>Max</t>
  </si>
  <si>
    <t>Mustermann</t>
  </si>
  <si>
    <t>m</t>
  </si>
  <si>
    <t>Room category (single/double/triple)</t>
  </si>
  <si>
    <t>Room mate(s)</t>
  </si>
  <si>
    <t>Payment Info</t>
  </si>
  <si>
    <t>Total</t>
  </si>
  <si>
    <t>Service fee EC (120€)</t>
  </si>
  <si>
    <t>Service fee TC (60€)</t>
  </si>
  <si>
    <t>Remarks</t>
  </si>
  <si>
    <t>-73</t>
  </si>
  <si>
    <t>single</t>
  </si>
  <si>
    <t>Meals</t>
  </si>
  <si>
    <t>Prices per person</t>
  </si>
  <si>
    <t>double</t>
  </si>
  <si>
    <t>triple</t>
  </si>
  <si>
    <t>All event participants must fill in the accommodation form, even if they book the hotel on their own. In this case the option “Non-official hotel” has to be selected in the hotel form.</t>
  </si>
  <si>
    <t>If one person wishs to book more than one room category (e.g. 1 night single, 2 nights double), the person has to fill out two lines and make a remark "two lines with different room category"</t>
  </si>
  <si>
    <t>Datum</t>
  </si>
  <si>
    <t>von</t>
  </si>
  <si>
    <t>bis</t>
  </si>
  <si>
    <t>Mi</t>
  </si>
  <si>
    <t>Do</t>
  </si>
  <si>
    <t>Fr</t>
  </si>
  <si>
    <t>Sa</t>
  </si>
  <si>
    <t>So</t>
  </si>
  <si>
    <t>Mo</t>
  </si>
  <si>
    <t>Di</t>
  </si>
  <si>
    <t>-</t>
  </si>
  <si>
    <t>Gewicht</t>
  </si>
  <si>
    <t>BB Catergory C</t>
  </si>
  <si>
    <t>quadruple</t>
  </si>
  <si>
    <t>90+</t>
  </si>
  <si>
    <t>70+</t>
  </si>
  <si>
    <t>Entry fee (40€)</t>
  </si>
  <si>
    <t>BB Catergory B</t>
  </si>
  <si>
    <t>Non official hotel-only EC</t>
  </si>
  <si>
    <t>Non official hotel-only TC</t>
  </si>
  <si>
    <t>Non official hotel-EC &amp; TC</t>
  </si>
  <si>
    <t>C-Cat. A&amp;O Hostel Berlin Kolumbus</t>
  </si>
  <si>
    <t>B-Cat. Good Moorning Hotel</t>
  </si>
  <si>
    <t>Payment Info2</t>
  </si>
  <si>
    <t>Payment Info3</t>
  </si>
  <si>
    <t>Payment Info4</t>
  </si>
  <si>
    <t>Payment Info5</t>
  </si>
  <si>
    <t>Payment Info6</t>
  </si>
  <si>
    <t>Dinner Hotel</t>
  </si>
  <si>
    <t>Dinner Hotel2</t>
  </si>
  <si>
    <t>Dinner Hotel3</t>
  </si>
  <si>
    <t>Dinner Hotel4</t>
  </si>
  <si>
    <t>Dinner Hotel5</t>
  </si>
  <si>
    <t>Dinner Hotel6</t>
  </si>
  <si>
    <t>Dinner Hotel7</t>
  </si>
  <si>
    <t>Dinner Hotel8</t>
  </si>
  <si>
    <t>Hand-written or eMail- forms will NOT be accepted!</t>
  </si>
  <si>
    <t>Coach</t>
  </si>
  <si>
    <t>Referee</t>
  </si>
  <si>
    <t>Physio</t>
  </si>
  <si>
    <t>Doctor</t>
  </si>
  <si>
    <t>Team Official</t>
  </si>
  <si>
    <t>Athlete only ITC</t>
  </si>
  <si>
    <t>Lunch Venue Hall</t>
  </si>
  <si>
    <t>Lunch Venue Hall2</t>
  </si>
  <si>
    <t>25-Apr</t>
  </si>
  <si>
    <t>26-Apr</t>
  </si>
  <si>
    <t>27-Apr</t>
  </si>
  <si>
    <t>28-Apr</t>
  </si>
  <si>
    <t>29-Apr</t>
  </si>
  <si>
    <t>Lunch Box ITC- Hall</t>
  </si>
  <si>
    <t>Berlin Cadet European Cup &amp; ITC 2026
25th April – 29th April 2026</t>
  </si>
  <si>
    <t>22. Apr</t>
  </si>
  <si>
    <t>23. Apr</t>
  </si>
  <si>
    <t>24. Apr</t>
  </si>
  <si>
    <t>25. Apr</t>
  </si>
  <si>
    <t>26. Apr</t>
  </si>
  <si>
    <t>27. Apr</t>
  </si>
  <si>
    <t>28. Apr</t>
  </si>
  <si>
    <t>29. Apr</t>
  </si>
  <si>
    <t>23-Apr</t>
  </si>
  <si>
    <t>ID</t>
  </si>
  <si>
    <t>Lunch Hotel</t>
  </si>
  <si>
    <t>24. Apr2</t>
  </si>
  <si>
    <t>25. Apr2</t>
  </si>
  <si>
    <t>26. Apr2</t>
  </si>
  <si>
    <t>27. Apr2</t>
  </si>
  <si>
    <t>28. Apr2</t>
  </si>
  <si>
    <t>29. Apr2</t>
  </si>
  <si>
    <t>Bert</t>
  </si>
  <si>
    <t>Lunch Box ITC- Hall3</t>
  </si>
  <si>
    <t>Lunch Box ITC- Hall4</t>
  </si>
  <si>
    <t>Lunch Hotel2</t>
  </si>
  <si>
    <t>Lunch Hotel3</t>
  </si>
  <si>
    <t>Lunch Hotel4</t>
  </si>
  <si>
    <t>Lunch Hotel5</t>
  </si>
  <si>
    <t>Lunch Hotel6</t>
  </si>
  <si>
    <t>Lunch Hotel7</t>
  </si>
  <si>
    <t>Accommodation@ecc.jvb.berlin</t>
  </si>
  <si>
    <r>
      <t xml:space="preserve">Please return the form until latest </t>
    </r>
    <r>
      <rPr>
        <b/>
        <sz val="11"/>
        <color rgb="FFFF0000"/>
        <rFont val="Aptos"/>
      </rPr>
      <t>March 26th 2026</t>
    </r>
    <r>
      <rPr>
        <b/>
        <sz val="11"/>
        <color theme="1"/>
        <rFont val="Aptos"/>
      </rPr>
      <t xml:space="preserve"> to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</si>
</sst>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9]d\-mmm;@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"/>
    </font>
    <font>
      <b/>
      <sz val="18"/>
      <color theme="1"/>
      <name val="Aptos"/>
    </font>
    <font>
      <b/>
      <sz val="11"/>
      <color theme="1"/>
      <name val="Aptos"/>
    </font>
    <font>
      <sz val="10"/>
      <color theme="1"/>
      <name val="Aptos"/>
    </font>
    <font>
      <sz val="9"/>
      <name val="Aptos"/>
    </font>
    <font>
      <b/>
      <sz val="11"/>
      <color rgb="FFFF0000"/>
      <name val="Aptos"/>
    </font>
    <font>
      <b/>
      <sz val="11"/>
      <name val="Aptos"/>
    </font>
    <font>
      <i/>
      <sz val="11"/>
      <color rgb="FFFF0000"/>
      <name val="Aptos"/>
    </font>
    <font>
      <i/>
      <sz val="10"/>
      <color rgb="FFFF0000"/>
      <name val="Aptos"/>
    </font>
    <font>
      <sz val="10"/>
      <name val="Aptos"/>
    </font>
    <font>
      <b/>
      <sz val="10"/>
      <name val="Aptos"/>
    </font>
    <font>
      <sz val="11"/>
      <color theme="0"/>
      <name val="Aptos"/>
    </font>
    <font>
      <sz val="9"/>
      <color theme="1"/>
      <name val="Aptos"/>
    </font>
    <font>
      <b/>
      <sz val="9"/>
      <name val="Aptos"/>
    </font>
    <font>
      <sz val="11"/>
      <name val="Aptos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4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6" fillId="3" borderId="7" xfId="0" applyFont="1" applyFill="1" applyBorder="1" applyAlignment="1">
      <alignment vertical="top" wrapText="1"/>
    </xf>
    <xf numFmtId="14" fontId="2" fillId="0" borderId="0" xfId="0" applyNumberFormat="1" applyFont="1"/>
    <xf numFmtId="0" fontId="6" fillId="0" borderId="6" xfId="0" applyFont="1" applyBorder="1" applyAlignment="1">
      <alignment horizontal="left" vertical="center"/>
    </xf>
    <xf numFmtId="164" fontId="6" fillId="0" borderId="4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164" fontId="6" fillId="0" borderId="9" xfId="0" applyNumberFormat="1" applyFont="1" applyBorder="1" applyAlignment="1">
      <alignment vertical="center"/>
    </xf>
    <xf numFmtId="0" fontId="5" fillId="2" borderId="14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vertical="top"/>
    </xf>
    <xf numFmtId="0" fontId="5" fillId="3" borderId="3" xfId="0" applyFont="1" applyFill="1" applyBorder="1" applyAlignment="1">
      <alignment vertical="top"/>
    </xf>
    <xf numFmtId="0" fontId="5" fillId="3" borderId="3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9" fillId="5" borderId="7" xfId="0" applyFont="1" applyFill="1" applyBorder="1" applyAlignment="1">
      <alignment horizontal="center"/>
    </xf>
    <xf numFmtId="0" fontId="9" fillId="5" borderId="2" xfId="0" applyFont="1" applyFill="1" applyBorder="1"/>
    <xf numFmtId="0" fontId="9" fillId="5" borderId="2" xfId="0" quotePrefix="1" applyFont="1" applyFill="1" applyBorder="1"/>
    <xf numFmtId="14" fontId="9" fillId="5" borderId="2" xfId="0" applyNumberFormat="1" applyFont="1" applyFill="1" applyBorder="1"/>
    <xf numFmtId="0" fontId="9" fillId="5" borderId="2" xfId="0" applyFont="1" applyFill="1" applyBorder="1" applyAlignment="1">
      <alignment horizontal="center"/>
    </xf>
    <xf numFmtId="164" fontId="10" fillId="5" borderId="2" xfId="0" applyNumberFormat="1" applyFont="1" applyFill="1" applyBorder="1"/>
    <xf numFmtId="0" fontId="9" fillId="5" borderId="8" xfId="0" applyFont="1" applyFill="1" applyBorder="1"/>
    <xf numFmtId="0" fontId="9" fillId="0" borderId="0" xfId="0" applyFont="1"/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14" fontId="2" fillId="3" borderId="1" xfId="0" applyNumberFormat="1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vertical="center"/>
    </xf>
    <xf numFmtId="164" fontId="11" fillId="4" borderId="1" xfId="0" applyNumberFormat="1" applyFont="1" applyFill="1" applyBorder="1" applyAlignment="1">
      <alignment horizontal="right" vertical="center"/>
    </xf>
    <xf numFmtId="164" fontId="12" fillId="5" borderId="2" xfId="0" applyNumberFormat="1" applyFont="1" applyFill="1" applyBorder="1" applyAlignment="1">
      <alignment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164" fontId="11" fillId="4" borderId="13" xfId="0" applyNumberFormat="1" applyFont="1" applyFill="1" applyBorder="1" applyAlignment="1">
      <alignment vertical="center"/>
    </xf>
    <xf numFmtId="164" fontId="11" fillId="4" borderId="13" xfId="0" applyNumberFormat="1" applyFont="1" applyFill="1" applyBorder="1" applyAlignment="1">
      <alignment horizontal="right" vertical="center"/>
    </xf>
    <xf numFmtId="0" fontId="2" fillId="0" borderId="9" xfId="0" applyFont="1" applyBorder="1" applyAlignment="1" applyProtection="1">
      <alignment vertical="center"/>
      <protection locked="0"/>
    </xf>
    <xf numFmtId="0" fontId="6" fillId="3" borderId="8" xfId="0" applyFont="1" applyFill="1" applyBorder="1" applyAlignment="1">
      <alignment vertical="top" wrapText="1"/>
    </xf>
    <xf numFmtId="164" fontId="5" fillId="0" borderId="0" xfId="0" applyNumberFormat="1" applyFont="1"/>
    <xf numFmtId="164" fontId="5" fillId="0" borderId="0" xfId="0" applyNumberFormat="1" applyFont="1" applyProtection="1">
      <protection locked="0"/>
    </xf>
    <xf numFmtId="164" fontId="12" fillId="5" borderId="15" xfId="0" applyNumberFormat="1" applyFont="1" applyFill="1" applyBorder="1" applyAlignment="1">
      <alignment vertical="center"/>
    </xf>
    <xf numFmtId="164" fontId="10" fillId="5" borderId="2" xfId="0" applyNumberFormat="1" applyFont="1" applyFill="1" applyBorder="1" applyAlignment="1">
      <alignment wrapText="1"/>
    </xf>
    <xf numFmtId="0" fontId="2" fillId="0" borderId="1" xfId="0" applyFont="1" applyBorder="1"/>
    <xf numFmtId="0" fontId="4" fillId="6" borderId="1" xfId="0" applyFont="1" applyFill="1" applyBorder="1"/>
    <xf numFmtId="0" fontId="2" fillId="6" borderId="1" xfId="0" applyFont="1" applyFill="1" applyBorder="1"/>
    <xf numFmtId="14" fontId="2" fillId="0" borderId="1" xfId="0" applyNumberFormat="1" applyFont="1" applyBorder="1"/>
    <xf numFmtId="0" fontId="13" fillId="7" borderId="1" xfId="0" applyFont="1" applyFill="1" applyBorder="1"/>
    <xf numFmtId="0" fontId="2" fillId="6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vertical="center"/>
    </xf>
    <xf numFmtId="0" fontId="2" fillId="5" borderId="0" xfId="0" applyFont="1" applyFill="1" applyAlignment="1">
      <alignment horizontal="center"/>
    </xf>
    <xf numFmtId="0" fontId="2" fillId="5" borderId="0" xfId="0" applyFont="1" applyFill="1"/>
    <xf numFmtId="14" fontId="2" fillId="5" borderId="0" xfId="0" applyNumberFormat="1" applyFont="1" applyFill="1"/>
    <xf numFmtId="164" fontId="14" fillId="5" borderId="0" xfId="0" applyNumberFormat="1" applyFont="1" applyFill="1" applyAlignment="1">
      <alignment vertical="center"/>
    </xf>
    <xf numFmtId="164" fontId="2" fillId="5" borderId="0" xfId="0" applyNumberFormat="1" applyFont="1" applyFill="1"/>
    <xf numFmtId="0" fontId="2" fillId="8" borderId="1" xfId="0" applyFont="1" applyFill="1" applyBorder="1"/>
    <xf numFmtId="0" fontId="5" fillId="2" borderId="3" xfId="0" applyFont="1" applyFill="1" applyBorder="1" applyAlignment="1">
      <alignment vertical="top" wrapText="1"/>
    </xf>
    <xf numFmtId="14" fontId="5" fillId="3" borderId="3" xfId="0" applyNumberFormat="1" applyFont="1" applyFill="1" applyBorder="1" applyAlignment="1">
      <alignment vertical="top" wrapText="1"/>
    </xf>
    <xf numFmtId="164" fontId="10" fillId="5" borderId="2" xfId="0" applyNumberFormat="1" applyFont="1" applyFill="1" applyBorder="1" applyAlignment="1">
      <alignment horizontal="right"/>
    </xf>
    <xf numFmtId="164" fontId="5" fillId="9" borderId="1" xfId="0" applyNumberFormat="1" applyFont="1" applyFill="1" applyBorder="1" applyAlignment="1" applyProtection="1">
      <alignment vertical="center"/>
      <protection locked="0"/>
    </xf>
    <xf numFmtId="164" fontId="5" fillId="4" borderId="17" xfId="0" applyNumberFormat="1" applyFont="1" applyFill="1" applyBorder="1" applyAlignment="1">
      <alignment horizontal="center" vertical="top" wrapText="1"/>
    </xf>
    <xf numFmtId="164" fontId="5" fillId="4" borderId="17" xfId="0" applyNumberFormat="1" applyFont="1" applyFill="1" applyBorder="1" applyAlignment="1">
      <alignment horizontal="center" vertical="top"/>
    </xf>
    <xf numFmtId="0" fontId="2" fillId="0" borderId="16" xfId="0" applyFont="1" applyBorder="1" applyAlignment="1">
      <alignment horizontal="center" vertical="center"/>
    </xf>
    <xf numFmtId="0" fontId="16" fillId="9" borderId="16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left" vertical="top" wrapText="1"/>
    </xf>
    <xf numFmtId="164" fontId="12" fillId="4" borderId="16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165" fontId="12" fillId="0" borderId="0" xfId="0" applyNumberFormat="1" applyFont="1" applyAlignment="1">
      <alignment horizontal="center" vertical="top"/>
    </xf>
    <xf numFmtId="16" fontId="12" fillId="0" borderId="0" xfId="0" applyNumberFormat="1" applyFont="1" applyAlignment="1">
      <alignment horizontal="center" vertical="top" wrapText="1"/>
    </xf>
    <xf numFmtId="0" fontId="12" fillId="3" borderId="2" xfId="0" applyFont="1" applyFill="1" applyBorder="1" applyAlignment="1">
      <alignment horizontal="left" vertical="top"/>
    </xf>
    <xf numFmtId="0" fontId="12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9" fillId="5" borderId="2" xfId="0" applyFont="1" applyFill="1" applyBorder="1" applyAlignment="1">
      <alignment horizontal="left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>
      <alignment horizontal="left" vertical="top" wrapText="1"/>
    </xf>
    <xf numFmtId="0" fontId="4" fillId="6" borderId="9" xfId="0" applyFont="1" applyFill="1" applyBorder="1"/>
    <xf numFmtId="0" fontId="4" fillId="6" borderId="10" xfId="0" applyFont="1" applyFill="1" applyBorder="1"/>
    <xf numFmtId="0" fontId="4" fillId="6" borderId="11" xfId="0" applyFont="1" applyFill="1" applyBorder="1"/>
    <xf numFmtId="0" fontId="4" fillId="6" borderId="10" xfId="0" applyFont="1" applyFill="1" applyBorder="1" applyAlignment="1">
      <alignment horizontal="left"/>
    </xf>
    <xf numFmtId="164" fontId="5" fillId="8" borderId="1" xfId="0" applyNumberFormat="1" applyFont="1" applyFill="1" applyBorder="1" applyAlignment="1" applyProtection="1">
      <alignment vertical="center"/>
      <protection locked="0"/>
    </xf>
    <xf numFmtId="0" fontId="6" fillId="8" borderId="2" xfId="0" applyFont="1" applyFill="1" applyBorder="1" applyAlignment="1">
      <alignment horizontal="left" vertical="top" wrapText="1"/>
    </xf>
    <xf numFmtId="0" fontId="6" fillId="9" borderId="2" xfId="0" applyFont="1" applyFill="1" applyBorder="1" applyAlignment="1">
      <alignment horizontal="left" vertical="top" wrapText="1"/>
    </xf>
    <xf numFmtId="165" fontId="15" fillId="8" borderId="3" xfId="0" applyNumberFormat="1" applyFont="1" applyFill="1" applyBorder="1" applyAlignment="1">
      <alignment horizontal="left" vertical="top"/>
    </xf>
    <xf numFmtId="165" fontId="15" fillId="9" borderId="3" xfId="0" applyNumberFormat="1" applyFont="1" applyFill="1" applyBorder="1" applyAlignment="1">
      <alignment horizontal="left" vertical="top"/>
    </xf>
    <xf numFmtId="16" fontId="15" fillId="9" borderId="3" xfId="0" applyNumberFormat="1" applyFont="1" applyFill="1" applyBorder="1" applyAlignment="1">
      <alignment horizontal="left" vertical="top" wrapText="1"/>
    </xf>
    <xf numFmtId="165" fontId="15" fillId="9" borderId="3" xfId="0" applyNumberFormat="1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</cellXfs>
  <cellStyles count="1">
    <cellStyle name="Standard" xfId="0" builtinId="0"/>
  </cellStyles>
  <dxfs count="9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#,##0.00\ &quot;€&quot;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numFmt numFmtId="19" formatCode="dd/mm/yyyy"/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numFmt numFmtId="19" formatCode="dd/mm/yyyy"/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name val="Aptos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Aptos"/>
        <scheme val="none"/>
      </font>
      <fill>
        <patternFill patternType="solid">
          <fgColor indexed="64"/>
          <bgColor theme="6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75724</xdr:colOff>
      <xdr:row>1</xdr:row>
      <xdr:rowOff>110238</xdr:rowOff>
    </xdr:from>
    <xdr:to>
      <xdr:col>0</xdr:col>
      <xdr:colOff>514719</xdr:colOff>
      <xdr:row>3</xdr:row>
      <xdr:rowOff>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84DDE54-6B77-C48F-720D-76C512EAF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4" y="110238"/>
          <a:ext cx="438995" cy="648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e3" displayName="Tabelle3" ref="T4:U7" totalsRowShown="0" headerRowDxfId="94" dataDxfId="92" headerRowBorderDxfId="93" tableBorderDxfId="91" totalsRowBorderDxfId="90">
  <tableColumns count="2">
    <tableColumn id="1" xr3:uid="{00000000-0010-0000-0000-000001000000}" name="Prices per person" dataDxfId="89"/>
    <tableColumn id="2" xr3:uid="{00000000-0010-0000-0000-000002000000}" name="BB Catergory B" dataDxfId="8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B7FA32-18AF-4EC4-8232-24B2CB67063D}" name="Tabelle32" displayName="Tabelle32" ref="W4:X8" totalsRowShown="0" headerRowDxfId="87" dataDxfId="85" headerRowBorderDxfId="86" tableBorderDxfId="84" totalsRowBorderDxfId="83">
  <tableColumns count="2">
    <tableColumn id="1" xr3:uid="{6AD7428D-C096-4C55-ACAF-35F041328C4C}" name="Prices per person" dataDxfId="82"/>
    <tableColumn id="2" xr3:uid="{4A8606D8-2280-48A0-ADA7-A66C8241CFE0}" name="BB Catergory C" dataDxfId="8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9E3107-29E7-49D5-9BAD-D970BF8BFFAF}" name="Tabelle2" displayName="Tabelle2" ref="A13:AM125" headerRowDxfId="80" dataDxfId="78" headerRowBorderDxfId="79" tableBorderDxfId="77">
  <autoFilter ref="A13:AM125" xr:uid="{039E3107-29E7-49D5-9BAD-D970BF8BFFAF}"/>
  <tableColumns count="39">
    <tableColumn id="1" xr3:uid="{2F5AE445-B927-4AD0-9022-AFAA2E2521FF}" name="ID" totalsRowLabel="Ergebnis" dataDxfId="76" totalsRowDxfId="75"/>
    <tableColumn id="2" xr3:uid="{956CC894-F3C5-4D8D-AB31-E96690CCBAF1}" name="Last Name" dataDxfId="74" totalsRowDxfId="73"/>
    <tableColumn id="3" xr3:uid="{343958B9-610B-4CB0-9DC1-92EBB0BC9BDA}" name="First Name" dataDxfId="72" totalsRowDxfId="71"/>
    <tableColumn id="4" xr3:uid="{9F02FA9B-3E7B-4E5E-8E73-803BDEA1C1B2}" name="Sex" dataDxfId="70" totalsRowDxfId="69"/>
    <tableColumn id="5" xr3:uid="{A747FCFD-3992-4CC1-BC3B-4CBEE5446F33}" name="Function" dataDxfId="68" totalsRowDxfId="67"/>
    <tableColumn id="6" xr3:uid="{EFBD9927-5095-48EC-92CD-0B11DE2C8B8F}" name="Weight cat." dataDxfId="66" totalsRowDxfId="65"/>
    <tableColumn id="7" xr3:uid="{45F52D97-D8FA-42CF-94ED-63E66FFEE6B7}" name="Hotel" dataDxfId="64" totalsRowDxfId="63"/>
    <tableColumn id="8" xr3:uid="{494597A4-72AF-4DAE-903A-F4C448637927}" name="Check-In Date" dataDxfId="62" totalsRowDxfId="61"/>
    <tableColumn id="9" xr3:uid="{D96E22DF-7506-48FF-8946-99DC33C32EA8}" name="Check-Out Date" dataDxfId="60" totalsRowDxfId="59"/>
    <tableColumn id="10" xr3:uid="{4837B6F2-5AD2-4361-9079-8E131EAD1A6B}" name="No nights" dataDxfId="58" totalsRowDxfId="57">
      <calculatedColumnFormula>IF(G14="City Hotel Berlin East",I14-H14,"-")</calculatedColumnFormula>
    </tableColumn>
    <tableColumn id="11" xr3:uid="{F038AFB2-E292-40F4-9603-0102A236329C}" name="Room category (single/double/triple)" dataDxfId="56" totalsRowDxfId="55"/>
    <tableColumn id="12" xr3:uid="{88054632-BB4F-41F7-99D8-20791F7AF325}" name="Room mate(s)" dataDxfId="54" totalsRowDxfId="53"/>
    <tableColumn id="13" xr3:uid="{24B2BFBF-400D-416F-B959-3CD31D510634}" name="Lunch Venue Hall" dataDxfId="52" totalsRowDxfId="51"/>
    <tableColumn id="14" xr3:uid="{A684B344-EC32-4FCF-9B47-0E579F139555}" name="Lunch Venue Hall2" dataDxfId="50" totalsRowDxfId="49"/>
    <tableColumn id="15" xr3:uid="{58C4B338-AED0-46EF-8AFE-9593FAC97706}" name="Lunch Box ITC- Hall" dataDxfId="48" totalsRowDxfId="47"/>
    <tableColumn id="16" xr3:uid="{E33FCD16-F014-42C5-9FEB-6B8D2A9B776C}" name="Lunch Box ITC- Hall3" dataDxfId="46" totalsRowDxfId="45"/>
    <tableColumn id="19" xr3:uid="{A8DEB30B-02A8-4C52-9480-A842BD273C40}" name="Lunch Box ITC- Hall4" dataDxfId="44" totalsRowDxfId="43"/>
    <tableColumn id="20" xr3:uid="{11CE952A-E660-49EF-874D-15920EBEE027}" name="Dinner Hotel" dataDxfId="42" totalsRowDxfId="41"/>
    <tableColumn id="21" xr3:uid="{084A4762-2D40-4EF4-A0D9-5C8BE6BC56D0}" name="Dinner Hotel2" dataDxfId="40" totalsRowDxfId="39"/>
    <tableColumn id="22" xr3:uid="{1C56A8CE-3215-415B-BFDE-A091A5D61263}" name="Dinner Hotel3" dataDxfId="38" totalsRowDxfId="37"/>
    <tableColumn id="23" xr3:uid="{3BD8AB47-AD86-4D59-97DE-928F0C6526C5}" name="Dinner Hotel4" dataDxfId="36" totalsRowDxfId="35"/>
    <tableColumn id="24" xr3:uid="{42DFD830-C7BE-4F0C-BE3C-775D7209937E}" name="Dinner Hotel5" dataDxfId="34" totalsRowDxfId="33"/>
    <tableColumn id="25" xr3:uid="{007F07C3-63B6-4138-8A26-61CFBCD7BA4E}" name="Dinner Hotel6" dataDxfId="32" totalsRowDxfId="31"/>
    <tableColumn id="26" xr3:uid="{B154D43A-176B-4711-BFB6-B524DAF8F97C}" name="Dinner Hotel7" dataDxfId="30" totalsRowDxfId="29"/>
    <tableColumn id="27" xr3:uid="{961C35B4-0896-48C9-B9FB-103A584AC698}" name="Dinner Hotel8" dataDxfId="28" totalsRowDxfId="27"/>
    <tableColumn id="28" xr3:uid="{1C7F3EB4-33CC-4FB6-816A-D28D87B8480D}" name="Lunch Hotel" dataDxfId="26" totalsRowDxfId="25"/>
    <tableColumn id="39" xr3:uid="{2661C697-393F-694F-BEF1-1170CBF47C02}" name="Lunch Hotel2" dataDxfId="24"/>
    <tableColumn id="38" xr3:uid="{71B9A4F7-79F7-794A-BFAD-74D68BC341E4}" name="Lunch Hotel3" dataDxfId="23" totalsRowDxfId="22"/>
    <tableColumn id="37" xr3:uid="{A6BE9D1E-A9CE-A448-8848-F935864F9164}" name="Lunch Hotel4" dataDxfId="21" totalsRowDxfId="20"/>
    <tableColumn id="18" xr3:uid="{C92A3EB6-DA5E-8448-B227-B150CAFBE5A7}" name="Lunch Hotel5" dataDxfId="19" totalsRowDxfId="18"/>
    <tableColumn id="17" xr3:uid="{01C1016E-FFD8-E249-991C-D0D8CC057DBB}" name="Lunch Hotel6" dataDxfId="17" totalsRowDxfId="16"/>
    <tableColumn id="29" xr3:uid="{CB864372-3837-441D-998B-0E46BA71E142}" name="Lunch Hotel7" dataDxfId="15" totalsRowDxfId="14"/>
    <tableColumn id="30" xr3:uid="{8A7DF1CB-C180-4312-8855-B1C5046885D2}" name="Payment Info" totalsRowFunction="sum" dataDxfId="13" totalsRowDxfId="12">
      <calculatedColumnFormula>IF(K14&lt;&gt;"", VLOOKUP(K14,Tabelle3[#All],2,)*J14,0)</calculatedColumnFormula>
    </tableColumn>
    <tableColumn id="31" xr3:uid="{5E64BAD2-7F44-45C3-88D2-514579B9F8A0}" name="Payment Info2" totalsRowFunction="sum" dataDxfId="11" totalsRowDxfId="10">
      <calculatedColumnFormula>SUM(M14:AF14)</calculatedColumnFormula>
    </tableColumn>
    <tableColumn id="32" xr3:uid="{A3C7A427-9034-48A3-BBCB-27A938B17C5E}" name="Payment Info3" totalsRowFunction="sum" dataDxfId="9" totalsRowDxfId="8">
      <calculatedColumnFormula>IF(E14="Athlete",25,0)</calculatedColumnFormula>
    </tableColumn>
    <tableColumn id="33" xr3:uid="{C7E723A3-FB5A-4C8A-AC38-15512F012555}" name="Payment Info4" totalsRowFunction="sum" dataDxfId="7" totalsRowDxfId="6">
      <calculatedColumnFormula>IF(G14="Non official hotel-only EC",120,IF(G14="Non official hotel-EC &amp; TC",120,0))</calculatedColumnFormula>
    </tableColumn>
    <tableColumn id="34" xr3:uid="{CC01FFEC-5C77-4F8D-9DD7-221EB3B2599F}" name="Payment Info5" totalsRowFunction="sum" dataDxfId="5" totalsRowDxfId="4">
      <calculatedColumnFormula>IF(G14="Non official hotel-only TC",60,IF(G14="Non official hotel-EC &amp; TC",60,0))</calculatedColumnFormula>
    </tableColumn>
    <tableColumn id="35" xr3:uid="{ABBE7CBE-6536-4D58-9C56-96DCD7481984}" name="Payment Info6" totalsRowFunction="sum" dataDxfId="3" totalsRowDxfId="2">
      <calculatedColumnFormula>AG14+AH14+AI14+AJ14+AK14</calculatedColumnFormula>
    </tableColumn>
    <tableColumn id="36" xr3:uid="{FD222068-3B68-4509-8629-F0D38A258263}" name="Remarks" totalsRowFunction="count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N127"/>
  <sheetViews>
    <sheetView showGridLines="0" tabSelected="1" zoomScale="86" zoomScaleNormal="86" workbookViewId="0">
      <pane xSplit="2" topLeftCell="C1" activePane="topRight" state="frozen"/>
      <selection pane="topRight" activeCell="E16" sqref="E16"/>
    </sheetView>
  </sheetViews>
  <sheetFormatPr baseColWidth="10" defaultColWidth="11.42578125" defaultRowHeight="15" x14ac:dyDescent="0.25"/>
  <cols>
    <col min="1" max="1" width="7.140625" style="4" customWidth="1"/>
    <col min="2" max="3" width="18.85546875" style="5" customWidth="1"/>
    <col min="4" max="4" width="3.85546875" style="5" customWidth="1"/>
    <col min="5" max="5" width="14.7109375" style="5" customWidth="1"/>
    <col min="6" max="6" width="8" style="5" customWidth="1"/>
    <col min="7" max="7" width="35.7109375" style="5" customWidth="1"/>
    <col min="8" max="8" width="10.85546875" style="5" customWidth="1"/>
    <col min="9" max="9" width="10.85546875" style="6" customWidth="1"/>
    <col min="10" max="10" width="8.140625" style="6" customWidth="1"/>
    <col min="11" max="11" width="16.28515625" style="5" customWidth="1"/>
    <col min="12" max="12" width="21.7109375" style="5" customWidth="1"/>
    <col min="13" max="18" width="8.85546875" style="5" customWidth="1"/>
    <col min="19" max="32" width="7.85546875" style="5" customWidth="1"/>
    <col min="33" max="34" width="9" style="5" customWidth="1"/>
    <col min="35" max="35" width="8.7109375" style="7" customWidth="1"/>
    <col min="36" max="36" width="9.7109375" style="7" customWidth="1"/>
    <col min="37" max="37" width="9" style="7" customWidth="1"/>
    <col min="38" max="38" width="9.28515625" style="46" customWidth="1"/>
    <col min="39" max="39" width="9.42578125" style="7" customWidth="1"/>
    <col min="40" max="40" width="11.42578125" style="7"/>
    <col min="41" max="41" width="11.42578125" style="5" customWidth="1"/>
    <col min="42" max="16384" width="11.42578125" style="5"/>
  </cols>
  <sheetData>
    <row r="1" spans="1:40" ht="3.95" customHeight="1" x14ac:dyDescent="0.25"/>
    <row r="2" spans="1:40" s="2" customFormat="1" ht="48.95" customHeight="1" x14ac:dyDescent="0.25">
      <c r="A2" s="1"/>
      <c r="C2" s="112" t="s">
        <v>87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4"/>
      <c r="AI2" s="3"/>
      <c r="AJ2" s="3"/>
      <c r="AK2" s="3"/>
      <c r="AL2" s="45"/>
      <c r="AM2" s="3"/>
      <c r="AN2" s="3"/>
    </row>
    <row r="3" spans="1:40" ht="11.1" customHeight="1" x14ac:dyDescent="0.25">
      <c r="T3" s="2"/>
      <c r="U3" s="2"/>
      <c r="AH3" s="7"/>
      <c r="AN3" s="5"/>
    </row>
    <row r="4" spans="1:40" ht="28.35" customHeight="1" x14ac:dyDescent="0.25">
      <c r="B4" s="8" t="s">
        <v>0</v>
      </c>
      <c r="C4" s="115"/>
      <c r="D4" s="115"/>
      <c r="E4" s="115"/>
      <c r="F4" s="8" t="s">
        <v>1</v>
      </c>
      <c r="G4" s="116"/>
      <c r="H4" s="116"/>
      <c r="I4" s="9" t="s">
        <v>2</v>
      </c>
      <c r="J4" s="120"/>
      <c r="K4" s="121"/>
      <c r="L4" s="122"/>
      <c r="M4" s="8" t="s">
        <v>3</v>
      </c>
      <c r="N4" s="117"/>
      <c r="O4" s="118"/>
      <c r="P4" s="118"/>
      <c r="Q4" s="118"/>
      <c r="R4" s="119"/>
      <c r="T4" s="10" t="s">
        <v>31</v>
      </c>
      <c r="U4" s="44" t="s">
        <v>53</v>
      </c>
      <c r="W4" s="10" t="s">
        <v>31</v>
      </c>
      <c r="X4" s="44" t="s">
        <v>48</v>
      </c>
      <c r="AH4" s="7"/>
      <c r="AN4" s="5"/>
    </row>
    <row r="5" spans="1:40" ht="18" customHeight="1" x14ac:dyDescent="0.25">
      <c r="B5" s="2"/>
      <c r="F5" s="2"/>
      <c r="I5" s="11"/>
      <c r="T5" s="12" t="s">
        <v>29</v>
      </c>
      <c r="U5" s="13">
        <v>133</v>
      </c>
      <c r="V5" s="7"/>
      <c r="W5" s="12" t="s">
        <v>29</v>
      </c>
      <c r="X5" s="13">
        <v>92</v>
      </c>
      <c r="AH5" s="7"/>
      <c r="AN5" s="5"/>
    </row>
    <row r="6" spans="1:40" ht="28.35" customHeight="1" x14ac:dyDescent="0.25">
      <c r="B6" s="14" t="s">
        <v>5</v>
      </c>
      <c r="C6" s="115"/>
      <c r="D6" s="115"/>
      <c r="E6" s="115"/>
      <c r="F6" s="8" t="s">
        <v>4</v>
      </c>
      <c r="G6" s="115"/>
      <c r="H6" s="115"/>
      <c r="I6" s="9" t="s">
        <v>3</v>
      </c>
      <c r="J6" s="117"/>
      <c r="K6" s="118"/>
      <c r="L6" s="119"/>
      <c r="T6" s="12" t="s">
        <v>32</v>
      </c>
      <c r="U6" s="13">
        <v>98</v>
      </c>
      <c r="V6" s="7"/>
      <c r="W6" s="12" t="s">
        <v>32</v>
      </c>
      <c r="X6" s="13">
        <v>62</v>
      </c>
      <c r="AH6" s="7"/>
      <c r="AN6" s="5"/>
    </row>
    <row r="7" spans="1:40" ht="12.95" customHeight="1" x14ac:dyDescent="0.25">
      <c r="T7" s="15"/>
      <c r="U7" s="16"/>
      <c r="V7" s="7"/>
      <c r="W7" s="15" t="s">
        <v>33</v>
      </c>
      <c r="X7" s="16">
        <v>62</v>
      </c>
    </row>
    <row r="8" spans="1:40" s="2" customFormat="1" x14ac:dyDescent="0.25">
      <c r="A8" s="1"/>
      <c r="B8" s="92"/>
      <c r="C8" s="93"/>
      <c r="D8" s="93"/>
      <c r="E8" s="93"/>
      <c r="F8" s="93"/>
      <c r="G8" s="95" t="s">
        <v>115</v>
      </c>
      <c r="H8" s="93"/>
      <c r="I8" s="93"/>
      <c r="J8" s="93" t="s">
        <v>114</v>
      </c>
      <c r="K8" s="93"/>
      <c r="L8" s="93"/>
      <c r="M8" s="93"/>
      <c r="N8" s="93"/>
      <c r="O8" s="93"/>
      <c r="P8" s="93"/>
      <c r="Q8" s="93"/>
      <c r="R8" s="94"/>
      <c r="W8" s="15" t="s">
        <v>49</v>
      </c>
      <c r="X8" s="16">
        <v>62</v>
      </c>
      <c r="AI8" s="3"/>
      <c r="AJ8" s="3"/>
      <c r="AK8" s="3"/>
      <c r="AL8" s="45"/>
      <c r="AM8" s="3"/>
      <c r="AN8" s="3"/>
    </row>
    <row r="9" spans="1:40" s="2" customFormat="1" x14ac:dyDescent="0.25">
      <c r="A9" s="1"/>
      <c r="B9" s="103" t="s">
        <v>72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5"/>
      <c r="AI9" s="3"/>
      <c r="AJ9" s="3"/>
      <c r="AK9" s="3"/>
      <c r="AL9" s="45"/>
      <c r="AM9" s="3"/>
      <c r="AN9" s="3"/>
    </row>
    <row r="10" spans="1:40" s="2" customFormat="1" x14ac:dyDescent="0.25">
      <c r="A10" s="1"/>
      <c r="B10" s="106" t="s">
        <v>34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8"/>
      <c r="AI10" s="3"/>
      <c r="AJ10" s="3"/>
      <c r="AK10" s="3"/>
      <c r="AL10" s="45"/>
      <c r="AM10" s="3"/>
      <c r="AN10" s="3"/>
    </row>
    <row r="11" spans="1:40" s="2" customFormat="1" x14ac:dyDescent="0.25">
      <c r="A11" s="1"/>
      <c r="B11" s="109" t="s">
        <v>35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1"/>
      <c r="AI11" s="3"/>
      <c r="AJ11" s="3"/>
      <c r="AK11" s="3"/>
      <c r="AL11" s="45"/>
      <c r="AM11" s="3"/>
      <c r="AN11" s="3"/>
    </row>
    <row r="12" spans="1:40" s="2" customFormat="1" ht="11.1" customHeight="1" x14ac:dyDescent="0.25">
      <c r="A12" s="1"/>
      <c r="I12" s="11"/>
      <c r="J12" s="11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5"/>
      <c r="AA12" s="85"/>
      <c r="AB12" s="85"/>
      <c r="AC12" s="85"/>
      <c r="AD12" s="85"/>
      <c r="AE12" s="85"/>
      <c r="AF12" s="85"/>
      <c r="AI12" s="3"/>
      <c r="AJ12" s="3"/>
      <c r="AK12" s="3"/>
      <c r="AL12" s="45"/>
      <c r="AM12" s="3"/>
      <c r="AN12" s="3"/>
    </row>
    <row r="13" spans="1:40" s="83" customFormat="1" ht="30.6" customHeight="1" thickBot="1" x14ac:dyDescent="0.3">
      <c r="A13" s="79" t="s">
        <v>97</v>
      </c>
      <c r="B13" s="80" t="s">
        <v>8</v>
      </c>
      <c r="C13" s="80" t="s">
        <v>9</v>
      </c>
      <c r="D13" s="80" t="s">
        <v>10</v>
      </c>
      <c r="E13" s="80" t="s">
        <v>11</v>
      </c>
      <c r="F13" s="81" t="s">
        <v>12</v>
      </c>
      <c r="G13" s="86" t="s">
        <v>6</v>
      </c>
      <c r="H13" s="87" t="s">
        <v>14</v>
      </c>
      <c r="I13" s="87" t="s">
        <v>15</v>
      </c>
      <c r="J13" s="87" t="s">
        <v>16</v>
      </c>
      <c r="K13" s="91" t="s">
        <v>21</v>
      </c>
      <c r="L13" s="87" t="s">
        <v>22</v>
      </c>
      <c r="M13" s="97" t="s">
        <v>79</v>
      </c>
      <c r="N13" s="97" t="s">
        <v>80</v>
      </c>
      <c r="O13" s="98" t="s">
        <v>86</v>
      </c>
      <c r="P13" s="98" t="s">
        <v>106</v>
      </c>
      <c r="Q13" s="98" t="s">
        <v>107</v>
      </c>
      <c r="R13" s="97" t="s">
        <v>64</v>
      </c>
      <c r="S13" s="97" t="s">
        <v>65</v>
      </c>
      <c r="T13" s="97" t="s">
        <v>66</v>
      </c>
      <c r="U13" s="97" t="s">
        <v>67</v>
      </c>
      <c r="V13" s="97" t="s">
        <v>68</v>
      </c>
      <c r="W13" s="97" t="s">
        <v>69</v>
      </c>
      <c r="X13" s="97" t="s">
        <v>70</v>
      </c>
      <c r="Y13" s="97" t="s">
        <v>71</v>
      </c>
      <c r="Z13" s="98" t="s">
        <v>98</v>
      </c>
      <c r="AA13" s="98" t="s">
        <v>108</v>
      </c>
      <c r="AB13" s="98" t="s">
        <v>109</v>
      </c>
      <c r="AC13" s="98" t="s">
        <v>110</v>
      </c>
      <c r="AD13" s="98" t="s">
        <v>111</v>
      </c>
      <c r="AE13" s="98" t="s">
        <v>112</v>
      </c>
      <c r="AF13" s="98" t="s">
        <v>113</v>
      </c>
      <c r="AG13" s="82" t="s">
        <v>23</v>
      </c>
      <c r="AH13" s="82" t="s">
        <v>59</v>
      </c>
      <c r="AI13" s="82" t="s">
        <v>60</v>
      </c>
      <c r="AJ13" s="82" t="s">
        <v>61</v>
      </c>
      <c r="AK13" s="82" t="s">
        <v>62</v>
      </c>
      <c r="AL13" s="82" t="s">
        <v>63</v>
      </c>
      <c r="AM13" s="78" t="s">
        <v>27</v>
      </c>
    </row>
    <row r="14" spans="1:40" s="21" customFormat="1" ht="35.1" customHeight="1" thickBot="1" x14ac:dyDescent="0.3">
      <c r="A14" s="17" t="s">
        <v>7</v>
      </c>
      <c r="B14" s="18" t="s">
        <v>8</v>
      </c>
      <c r="C14" s="18" t="s">
        <v>9</v>
      </c>
      <c r="D14" s="18" t="s">
        <v>10</v>
      </c>
      <c r="E14" s="18" t="s">
        <v>11</v>
      </c>
      <c r="F14" s="71" t="s">
        <v>12</v>
      </c>
      <c r="G14" s="19" t="s">
        <v>13</v>
      </c>
      <c r="H14" s="72" t="s">
        <v>14</v>
      </c>
      <c r="I14" s="72" t="s">
        <v>15</v>
      </c>
      <c r="J14" s="20" t="s">
        <v>16</v>
      </c>
      <c r="K14" s="88" t="s">
        <v>21</v>
      </c>
      <c r="L14" s="88" t="s">
        <v>22</v>
      </c>
      <c r="M14" s="99" t="s">
        <v>81</v>
      </c>
      <c r="N14" s="99" t="s">
        <v>82</v>
      </c>
      <c r="O14" s="100" t="s">
        <v>83</v>
      </c>
      <c r="P14" s="100" t="s">
        <v>84</v>
      </c>
      <c r="Q14" s="100" t="s">
        <v>85</v>
      </c>
      <c r="R14" s="99" t="s">
        <v>88</v>
      </c>
      <c r="S14" s="99" t="s">
        <v>96</v>
      </c>
      <c r="T14" s="99" t="s">
        <v>90</v>
      </c>
      <c r="U14" s="99" t="s">
        <v>91</v>
      </c>
      <c r="V14" s="99" t="s">
        <v>92</v>
      </c>
      <c r="W14" s="99" t="s">
        <v>93</v>
      </c>
      <c r="X14" s="99" t="s">
        <v>94</v>
      </c>
      <c r="Y14" s="99" t="s">
        <v>95</v>
      </c>
      <c r="Z14" s="101" t="s">
        <v>89</v>
      </c>
      <c r="AA14" s="101" t="s">
        <v>99</v>
      </c>
      <c r="AB14" s="101" t="s">
        <v>100</v>
      </c>
      <c r="AC14" s="101" t="s">
        <v>101</v>
      </c>
      <c r="AD14" s="101" t="s">
        <v>102</v>
      </c>
      <c r="AE14" s="101" t="s">
        <v>103</v>
      </c>
      <c r="AF14" s="102" t="s">
        <v>104</v>
      </c>
      <c r="AG14" s="75" t="s">
        <v>6</v>
      </c>
      <c r="AH14" s="75" t="s">
        <v>30</v>
      </c>
      <c r="AI14" s="75" t="s">
        <v>52</v>
      </c>
      <c r="AJ14" s="75" t="s">
        <v>25</v>
      </c>
      <c r="AK14" s="75" t="s">
        <v>26</v>
      </c>
      <c r="AL14" s="76" t="s">
        <v>24</v>
      </c>
      <c r="AM14" s="77"/>
    </row>
    <row r="15" spans="1:40" s="29" customFormat="1" x14ac:dyDescent="0.25">
      <c r="A15" s="22">
        <v>0</v>
      </c>
      <c r="B15" s="23" t="s">
        <v>19</v>
      </c>
      <c r="C15" s="23" t="s">
        <v>18</v>
      </c>
      <c r="D15" s="23" t="s">
        <v>20</v>
      </c>
      <c r="E15" s="23" t="s">
        <v>78</v>
      </c>
      <c r="F15" s="24" t="s">
        <v>28</v>
      </c>
      <c r="G15" s="23" t="s">
        <v>58</v>
      </c>
      <c r="H15" s="25">
        <v>46136</v>
      </c>
      <c r="I15" s="25">
        <v>46142</v>
      </c>
      <c r="J15" s="26">
        <f>I15-H15</f>
        <v>6</v>
      </c>
      <c r="K15" s="89" t="s">
        <v>29</v>
      </c>
      <c r="L15" s="89" t="s">
        <v>105</v>
      </c>
      <c r="M15" s="27">
        <v>30</v>
      </c>
      <c r="N15" s="48">
        <v>30</v>
      </c>
      <c r="O15" s="27">
        <v>20</v>
      </c>
      <c r="P15" s="48">
        <v>20</v>
      </c>
      <c r="Q15" s="48">
        <v>20</v>
      </c>
      <c r="R15" s="27">
        <v>35</v>
      </c>
      <c r="S15" s="27">
        <v>35</v>
      </c>
      <c r="T15" s="27">
        <v>35</v>
      </c>
      <c r="U15" s="27">
        <v>35</v>
      </c>
      <c r="V15" s="27">
        <v>35</v>
      </c>
      <c r="W15" s="27">
        <v>35</v>
      </c>
      <c r="X15" s="27">
        <v>35</v>
      </c>
      <c r="Y15" s="27">
        <v>35</v>
      </c>
      <c r="Z15" s="27">
        <v>35</v>
      </c>
      <c r="AA15" s="27">
        <v>35</v>
      </c>
      <c r="AB15" s="27">
        <v>35</v>
      </c>
      <c r="AC15" s="27">
        <v>35</v>
      </c>
      <c r="AD15" s="27">
        <v>35</v>
      </c>
      <c r="AE15" s="27">
        <v>35</v>
      </c>
      <c r="AF15" s="27">
        <v>35</v>
      </c>
      <c r="AG15" s="27">
        <f>IF(G15="B-Cat. Good Moorning Hotel",(IF(K15&lt;&gt;"", VLOOKUP(K15,Tabelle3[],2,)*J15,0)),IF(G15="C-Cat. A&amp;O Hostel Berlin Kolumbus",IF(K15&lt;&gt;"", VLOOKUP(K15,Tabelle32[],2,)*J15,0),))</f>
        <v>798</v>
      </c>
      <c r="AH15" s="27">
        <f>SUM(M15:AF15)</f>
        <v>645</v>
      </c>
      <c r="AI15" s="73">
        <f>IF(E15="Athlete",40,0)</f>
        <v>0</v>
      </c>
      <c r="AJ15" s="73">
        <f t="shared" ref="AJ15:AJ46" si="0">IF(G15="Non official hotel-only EC",120,IF(G15="Non official hotel-EC &amp; TC",120,0))</f>
        <v>0</v>
      </c>
      <c r="AK15" s="27">
        <f t="shared" ref="AK15:AK46" si="1">IF(G15="Non official hotel-only TC",60,IF(G15="Non official hotel-EC &amp; TC",60,0))</f>
        <v>0</v>
      </c>
      <c r="AL15" s="27">
        <f>AG15+AH15+AI15+AJ15+AK15</f>
        <v>1443</v>
      </c>
      <c r="AM15" s="28"/>
    </row>
    <row r="16" spans="1:40" s="39" customFormat="1" x14ac:dyDescent="0.25">
      <c r="A16" s="30">
        <v>1</v>
      </c>
      <c r="B16" s="31"/>
      <c r="C16" s="31"/>
      <c r="D16" s="31"/>
      <c r="E16" s="31"/>
      <c r="F16" s="31"/>
      <c r="G16" s="32"/>
      <c r="H16" s="33"/>
      <c r="I16" s="33"/>
      <c r="J16" s="34" t="str">
        <f t="shared" ref="J16:J80" si="2">IF(OR(G16="B-Cat. Good Moorning Hotel",G16="C-Cat. A&amp;O Hostel Berlin Kolumbus"),I16-H16,"-")</f>
        <v>-</v>
      </c>
      <c r="K16" s="90"/>
      <c r="L16" s="90"/>
      <c r="M16" s="96"/>
      <c r="N16" s="96"/>
      <c r="O16" s="74"/>
      <c r="P16" s="74"/>
      <c r="Q16" s="74"/>
      <c r="R16" s="96"/>
      <c r="S16" s="96"/>
      <c r="T16" s="96"/>
      <c r="U16" s="96"/>
      <c r="V16" s="96"/>
      <c r="W16" s="96"/>
      <c r="X16" s="96"/>
      <c r="Y16" s="96"/>
      <c r="Z16" s="74"/>
      <c r="AA16" s="74"/>
      <c r="AB16" s="74"/>
      <c r="AC16" s="74"/>
      <c r="AD16" s="74"/>
      <c r="AE16" s="74"/>
      <c r="AF16" s="74"/>
      <c r="AG16" s="35">
        <f>IF(G16="B-Cat. Good Moorning Hotel",(IF(K16&lt;&gt;"", VLOOKUP(K16,Tabelle3[],2,)*J16,0)),IF(G16="C-Cat. A&amp;O Hostel Berlin Kolumbus",IF(K16&lt;&gt;"", VLOOKUP(K16,Tabelle32[],2,)*J16,0),))</f>
        <v>0</v>
      </c>
      <c r="AH16" s="35">
        <f>SUM(M16:AF16)</f>
        <v>0</v>
      </c>
      <c r="AI16" s="36">
        <f>IF(E16="Athlete",40,0)</f>
        <v>0</v>
      </c>
      <c r="AJ16" s="36">
        <f t="shared" si="0"/>
        <v>0</v>
      </c>
      <c r="AK16" s="35">
        <f t="shared" si="1"/>
        <v>0</v>
      </c>
      <c r="AL16" s="37">
        <f t="shared" ref="AL16:AL79" si="3">AG16+AH16+AI16+AJ16+AK16</f>
        <v>0</v>
      </c>
      <c r="AM16" s="38"/>
    </row>
    <row r="17" spans="1:39" s="39" customFormat="1" x14ac:dyDescent="0.25">
      <c r="A17" s="30">
        <v>2</v>
      </c>
      <c r="B17" s="31"/>
      <c r="C17" s="31"/>
      <c r="D17" s="31"/>
      <c r="E17" s="31"/>
      <c r="F17" s="31"/>
      <c r="G17" s="32"/>
      <c r="H17" s="33"/>
      <c r="I17" s="33"/>
      <c r="J17" s="34" t="str">
        <f t="shared" si="2"/>
        <v>-</v>
      </c>
      <c r="K17" s="90"/>
      <c r="L17" s="90"/>
      <c r="M17" s="96"/>
      <c r="N17" s="96"/>
      <c r="O17" s="74"/>
      <c r="P17" s="74"/>
      <c r="Q17" s="74"/>
      <c r="R17" s="96"/>
      <c r="S17" s="96"/>
      <c r="T17" s="96"/>
      <c r="U17" s="96"/>
      <c r="V17" s="96"/>
      <c r="W17" s="96"/>
      <c r="X17" s="96"/>
      <c r="Y17" s="96"/>
      <c r="Z17" s="74"/>
      <c r="AA17" s="74"/>
      <c r="AB17" s="74"/>
      <c r="AC17" s="74"/>
      <c r="AD17" s="74"/>
      <c r="AE17" s="74"/>
      <c r="AF17" s="74"/>
      <c r="AG17" s="35">
        <f>IF(G17="B-Cat. Good Moorning Hotel",(IF(K17&lt;&gt;"", VLOOKUP(K17,Tabelle3[],2,)*J17,0)),IF(G17="C-Cat. A&amp;O Hostel Berlin Kolumbus",IF(K17&lt;&gt;"", VLOOKUP(K17,Tabelle32[],2,)*J17,0),))</f>
        <v>0</v>
      </c>
      <c r="AH17" s="35">
        <f t="shared" ref="AH17:AH46" si="4">SUM(M17:AF17)</f>
        <v>0</v>
      </c>
      <c r="AI17" s="36">
        <f t="shared" ref="AI17:AI80" si="5">IF(E17="Athlete",40,0)</f>
        <v>0</v>
      </c>
      <c r="AJ17" s="36">
        <f t="shared" si="0"/>
        <v>0</v>
      </c>
      <c r="AK17" s="35">
        <f t="shared" si="1"/>
        <v>0</v>
      </c>
      <c r="AL17" s="37">
        <f t="shared" si="3"/>
        <v>0</v>
      </c>
      <c r="AM17" s="38"/>
    </row>
    <row r="18" spans="1:39" s="39" customFormat="1" x14ac:dyDescent="0.25">
      <c r="A18" s="30">
        <v>3</v>
      </c>
      <c r="B18" s="31"/>
      <c r="C18" s="31"/>
      <c r="D18" s="31"/>
      <c r="E18" s="31"/>
      <c r="F18" s="31"/>
      <c r="G18" s="32"/>
      <c r="H18" s="33"/>
      <c r="I18" s="33"/>
      <c r="J18" s="34" t="str">
        <f t="shared" si="2"/>
        <v>-</v>
      </c>
      <c r="K18" s="90"/>
      <c r="L18" s="90"/>
      <c r="M18" s="96"/>
      <c r="N18" s="96"/>
      <c r="O18" s="74"/>
      <c r="P18" s="74"/>
      <c r="Q18" s="74"/>
      <c r="R18" s="96"/>
      <c r="S18" s="96"/>
      <c r="T18" s="96"/>
      <c r="U18" s="96"/>
      <c r="V18" s="96"/>
      <c r="W18" s="96"/>
      <c r="X18" s="96"/>
      <c r="Y18" s="96"/>
      <c r="Z18" s="74"/>
      <c r="AA18" s="74"/>
      <c r="AB18" s="74"/>
      <c r="AC18" s="74"/>
      <c r="AD18" s="74"/>
      <c r="AE18" s="74"/>
      <c r="AF18" s="74"/>
      <c r="AG18" s="35">
        <f>IF(G18="B-Cat. Good Moorning Hotel",(IF(K18&lt;&gt;"", VLOOKUP(K18,Tabelle3[],2,)*J18,0)),IF(G18="C-Cat. A&amp;O Hostel Berlin Kolumbus",IF(K18&lt;&gt;"", VLOOKUP(K18,Tabelle32[],2,)*J18,0),))</f>
        <v>0</v>
      </c>
      <c r="AH18" s="35">
        <f t="shared" si="4"/>
        <v>0</v>
      </c>
      <c r="AI18" s="36">
        <f t="shared" si="5"/>
        <v>0</v>
      </c>
      <c r="AJ18" s="36">
        <f t="shared" si="0"/>
        <v>0</v>
      </c>
      <c r="AK18" s="35">
        <f t="shared" si="1"/>
        <v>0</v>
      </c>
      <c r="AL18" s="37">
        <f t="shared" si="3"/>
        <v>0</v>
      </c>
      <c r="AM18" s="38"/>
    </row>
    <row r="19" spans="1:39" s="39" customFormat="1" x14ac:dyDescent="0.25">
      <c r="A19" s="30">
        <v>4</v>
      </c>
      <c r="B19" s="31"/>
      <c r="C19" s="31"/>
      <c r="D19" s="31"/>
      <c r="E19" s="31"/>
      <c r="F19" s="31"/>
      <c r="G19" s="32"/>
      <c r="H19" s="33"/>
      <c r="I19" s="33"/>
      <c r="J19" s="34" t="str">
        <f t="shared" si="2"/>
        <v>-</v>
      </c>
      <c r="K19" s="90"/>
      <c r="L19" s="90"/>
      <c r="M19" s="96"/>
      <c r="N19" s="96"/>
      <c r="O19" s="74"/>
      <c r="P19" s="74"/>
      <c r="Q19" s="74"/>
      <c r="R19" s="96"/>
      <c r="S19" s="96"/>
      <c r="T19" s="96"/>
      <c r="U19" s="96"/>
      <c r="V19" s="96"/>
      <c r="W19" s="96"/>
      <c r="X19" s="96"/>
      <c r="Y19" s="96"/>
      <c r="Z19" s="74"/>
      <c r="AA19" s="74"/>
      <c r="AB19" s="74"/>
      <c r="AC19" s="74"/>
      <c r="AD19" s="74"/>
      <c r="AE19" s="74"/>
      <c r="AF19" s="74"/>
      <c r="AG19" s="35">
        <f>IF(G19="B-Cat. Good Moorning Hotel",(IF(K19&lt;&gt;"", VLOOKUP(K19,Tabelle3[],2,)*J19,0)),IF(G19="C-Cat. A&amp;O Hostel Berlin Kolumbus",IF(K19&lt;&gt;"", VLOOKUP(K19,Tabelle32[],2,)*J19,0),))</f>
        <v>0</v>
      </c>
      <c r="AH19" s="35">
        <f t="shared" si="4"/>
        <v>0</v>
      </c>
      <c r="AI19" s="36">
        <f t="shared" si="5"/>
        <v>0</v>
      </c>
      <c r="AJ19" s="36">
        <f t="shared" si="0"/>
        <v>0</v>
      </c>
      <c r="AK19" s="35">
        <f t="shared" si="1"/>
        <v>0</v>
      </c>
      <c r="AL19" s="37">
        <f t="shared" si="3"/>
        <v>0</v>
      </c>
      <c r="AM19" s="38"/>
    </row>
    <row r="20" spans="1:39" s="39" customFormat="1" x14ac:dyDescent="0.25">
      <c r="A20" s="30">
        <v>5</v>
      </c>
      <c r="B20" s="31"/>
      <c r="C20" s="31"/>
      <c r="D20" s="31"/>
      <c r="E20" s="31"/>
      <c r="F20" s="31"/>
      <c r="G20" s="32"/>
      <c r="H20" s="33"/>
      <c r="I20" s="33"/>
      <c r="J20" s="34" t="str">
        <f t="shared" si="2"/>
        <v>-</v>
      </c>
      <c r="K20" s="90"/>
      <c r="L20" s="90"/>
      <c r="M20" s="96"/>
      <c r="N20" s="96"/>
      <c r="O20" s="74"/>
      <c r="P20" s="74"/>
      <c r="Q20" s="74"/>
      <c r="R20" s="96"/>
      <c r="S20" s="96"/>
      <c r="T20" s="96"/>
      <c r="U20" s="96"/>
      <c r="V20" s="96"/>
      <c r="W20" s="96"/>
      <c r="X20" s="96"/>
      <c r="Y20" s="96"/>
      <c r="Z20" s="74"/>
      <c r="AA20" s="74"/>
      <c r="AB20" s="74"/>
      <c r="AC20" s="74"/>
      <c r="AD20" s="74"/>
      <c r="AE20" s="74"/>
      <c r="AF20" s="74"/>
      <c r="AG20" s="35">
        <f>IF(G20="B-Cat. Good Moorning Hotel",(IF(K20&lt;&gt;"", VLOOKUP(K20,Tabelle3[],2,)*J20,0)),IF(G20="C-Cat. A&amp;O Hostel Berlin Kolumbus",IF(K20&lt;&gt;"", VLOOKUP(K20,Tabelle32[],2,)*J20,0),))</f>
        <v>0</v>
      </c>
      <c r="AH20" s="35">
        <f t="shared" si="4"/>
        <v>0</v>
      </c>
      <c r="AI20" s="36">
        <f t="shared" si="5"/>
        <v>0</v>
      </c>
      <c r="AJ20" s="36">
        <f t="shared" si="0"/>
        <v>0</v>
      </c>
      <c r="AK20" s="35">
        <f t="shared" si="1"/>
        <v>0</v>
      </c>
      <c r="AL20" s="37">
        <f t="shared" si="3"/>
        <v>0</v>
      </c>
      <c r="AM20" s="38"/>
    </row>
    <row r="21" spans="1:39" s="39" customFormat="1" x14ac:dyDescent="0.25">
      <c r="A21" s="30">
        <v>6</v>
      </c>
      <c r="B21" s="31"/>
      <c r="C21" s="31"/>
      <c r="D21" s="31"/>
      <c r="E21" s="31"/>
      <c r="F21" s="31"/>
      <c r="G21" s="32"/>
      <c r="H21" s="33"/>
      <c r="I21" s="33"/>
      <c r="J21" s="34" t="str">
        <f t="shared" si="2"/>
        <v>-</v>
      </c>
      <c r="K21" s="90"/>
      <c r="L21" s="90"/>
      <c r="M21" s="96"/>
      <c r="N21" s="96"/>
      <c r="O21" s="74"/>
      <c r="P21" s="74"/>
      <c r="Q21" s="74"/>
      <c r="R21" s="96"/>
      <c r="S21" s="96"/>
      <c r="T21" s="96"/>
      <c r="U21" s="96"/>
      <c r="V21" s="96"/>
      <c r="W21" s="96"/>
      <c r="X21" s="96"/>
      <c r="Y21" s="96"/>
      <c r="Z21" s="74"/>
      <c r="AA21" s="74"/>
      <c r="AB21" s="74"/>
      <c r="AC21" s="74"/>
      <c r="AD21" s="74"/>
      <c r="AE21" s="74"/>
      <c r="AF21" s="74"/>
      <c r="AG21" s="35">
        <f>IF(G21="B-Cat. Good Moorning Hotel",(IF(K21&lt;&gt;"", VLOOKUP(K21,Tabelle3[],2,)*J21,0)),IF(G21="C-Cat. A&amp;O Hostel Berlin Kolumbus",IF(K21&lt;&gt;"", VLOOKUP(K21,Tabelle32[],2,)*J21,0),))</f>
        <v>0</v>
      </c>
      <c r="AH21" s="35">
        <f t="shared" si="4"/>
        <v>0</v>
      </c>
      <c r="AI21" s="36">
        <f t="shared" si="5"/>
        <v>0</v>
      </c>
      <c r="AJ21" s="36">
        <f t="shared" si="0"/>
        <v>0</v>
      </c>
      <c r="AK21" s="35">
        <f t="shared" si="1"/>
        <v>0</v>
      </c>
      <c r="AL21" s="37">
        <f t="shared" si="3"/>
        <v>0</v>
      </c>
      <c r="AM21" s="38"/>
    </row>
    <row r="22" spans="1:39" s="39" customFormat="1" x14ac:dyDescent="0.25">
      <c r="A22" s="30">
        <v>7</v>
      </c>
      <c r="B22" s="31"/>
      <c r="C22" s="31"/>
      <c r="D22" s="31"/>
      <c r="E22" s="31"/>
      <c r="F22" s="31"/>
      <c r="G22" s="32"/>
      <c r="H22" s="33"/>
      <c r="I22" s="33"/>
      <c r="J22" s="34" t="str">
        <f t="shared" si="2"/>
        <v>-</v>
      </c>
      <c r="K22" s="90"/>
      <c r="L22" s="90"/>
      <c r="M22" s="96"/>
      <c r="N22" s="96"/>
      <c r="O22" s="74"/>
      <c r="P22" s="74"/>
      <c r="Q22" s="74"/>
      <c r="R22" s="96"/>
      <c r="S22" s="96"/>
      <c r="T22" s="96"/>
      <c r="U22" s="96"/>
      <c r="V22" s="96"/>
      <c r="W22" s="96"/>
      <c r="X22" s="96"/>
      <c r="Y22" s="96"/>
      <c r="Z22" s="74"/>
      <c r="AA22" s="74"/>
      <c r="AB22" s="74"/>
      <c r="AC22" s="74"/>
      <c r="AD22" s="74"/>
      <c r="AE22" s="74"/>
      <c r="AF22" s="74"/>
      <c r="AG22" s="35">
        <f>IF(G22="B-Cat. Good Moorning Hotel",(IF(K22&lt;&gt;"", VLOOKUP(K22,Tabelle3[],2,)*J22,0)),IF(G22="C-Cat. A&amp;O Hostel Berlin Kolumbus",IF(K22&lt;&gt;"", VLOOKUP(K22,Tabelle32[],2,)*J22,0),))</f>
        <v>0</v>
      </c>
      <c r="AH22" s="35">
        <f t="shared" si="4"/>
        <v>0</v>
      </c>
      <c r="AI22" s="36">
        <f t="shared" si="5"/>
        <v>0</v>
      </c>
      <c r="AJ22" s="36">
        <f t="shared" si="0"/>
        <v>0</v>
      </c>
      <c r="AK22" s="35">
        <f t="shared" si="1"/>
        <v>0</v>
      </c>
      <c r="AL22" s="37">
        <f t="shared" si="3"/>
        <v>0</v>
      </c>
      <c r="AM22" s="38"/>
    </row>
    <row r="23" spans="1:39" s="39" customFormat="1" x14ac:dyDescent="0.25">
      <c r="A23" s="30">
        <v>8</v>
      </c>
      <c r="B23" s="31"/>
      <c r="C23" s="31"/>
      <c r="D23" s="31"/>
      <c r="E23" s="31"/>
      <c r="F23" s="31"/>
      <c r="G23" s="32"/>
      <c r="H23" s="33"/>
      <c r="I23" s="33"/>
      <c r="J23" s="34" t="str">
        <f t="shared" si="2"/>
        <v>-</v>
      </c>
      <c r="K23" s="90"/>
      <c r="L23" s="90"/>
      <c r="M23" s="96"/>
      <c r="N23" s="96"/>
      <c r="O23" s="74"/>
      <c r="P23" s="74"/>
      <c r="Q23" s="74"/>
      <c r="R23" s="96"/>
      <c r="S23" s="96"/>
      <c r="T23" s="96"/>
      <c r="U23" s="96"/>
      <c r="V23" s="96"/>
      <c r="W23" s="96"/>
      <c r="X23" s="96"/>
      <c r="Y23" s="96"/>
      <c r="Z23" s="74"/>
      <c r="AA23" s="74"/>
      <c r="AB23" s="74"/>
      <c r="AC23" s="74"/>
      <c r="AD23" s="74"/>
      <c r="AE23" s="74"/>
      <c r="AF23" s="74"/>
      <c r="AG23" s="35">
        <f>IF(G23="B-Cat. Good Moorning Hotel",(IF(K23&lt;&gt;"", VLOOKUP(K23,Tabelle3[],2,)*J23,0)),IF(G23="C-Cat. A&amp;O Hostel Berlin Kolumbus",IF(K23&lt;&gt;"", VLOOKUP(K23,Tabelle32[],2,)*J23,0),))</f>
        <v>0</v>
      </c>
      <c r="AH23" s="35">
        <f t="shared" si="4"/>
        <v>0</v>
      </c>
      <c r="AI23" s="36">
        <f t="shared" si="5"/>
        <v>0</v>
      </c>
      <c r="AJ23" s="36">
        <f t="shared" si="0"/>
        <v>0</v>
      </c>
      <c r="AK23" s="35">
        <f t="shared" si="1"/>
        <v>0</v>
      </c>
      <c r="AL23" s="37">
        <f t="shared" si="3"/>
        <v>0</v>
      </c>
      <c r="AM23" s="38"/>
    </row>
    <row r="24" spans="1:39" s="39" customFormat="1" x14ac:dyDescent="0.25">
      <c r="A24" s="30">
        <v>9</v>
      </c>
      <c r="B24" s="31"/>
      <c r="C24" s="31"/>
      <c r="D24" s="31"/>
      <c r="E24" s="31"/>
      <c r="F24" s="31"/>
      <c r="G24" s="32"/>
      <c r="H24" s="33"/>
      <c r="I24" s="33"/>
      <c r="J24" s="34" t="str">
        <f t="shared" si="2"/>
        <v>-</v>
      </c>
      <c r="K24" s="90"/>
      <c r="L24" s="90"/>
      <c r="M24" s="96"/>
      <c r="N24" s="96"/>
      <c r="O24" s="74"/>
      <c r="P24" s="74"/>
      <c r="Q24" s="74"/>
      <c r="R24" s="96"/>
      <c r="S24" s="96"/>
      <c r="T24" s="96"/>
      <c r="U24" s="96"/>
      <c r="V24" s="96"/>
      <c r="W24" s="96"/>
      <c r="X24" s="96"/>
      <c r="Y24" s="96"/>
      <c r="Z24" s="74"/>
      <c r="AA24" s="74"/>
      <c r="AB24" s="74"/>
      <c r="AC24" s="74"/>
      <c r="AD24" s="74"/>
      <c r="AE24" s="74"/>
      <c r="AF24" s="74"/>
      <c r="AG24" s="35">
        <f>IF(G24="B-Cat. Good Moorning Hotel",(IF(K24&lt;&gt;"", VLOOKUP(K24,Tabelle3[],2,)*J24,0)),IF(G24="C-Cat. A&amp;O Hostel Berlin Kolumbus",IF(K24&lt;&gt;"", VLOOKUP(K24,Tabelle32[],2,)*J24,0),))</f>
        <v>0</v>
      </c>
      <c r="AH24" s="35">
        <f t="shared" si="4"/>
        <v>0</v>
      </c>
      <c r="AI24" s="36">
        <f t="shared" si="5"/>
        <v>0</v>
      </c>
      <c r="AJ24" s="36">
        <f t="shared" si="0"/>
        <v>0</v>
      </c>
      <c r="AK24" s="35">
        <f t="shared" si="1"/>
        <v>0</v>
      </c>
      <c r="AL24" s="37">
        <f t="shared" si="3"/>
        <v>0</v>
      </c>
      <c r="AM24" s="38"/>
    </row>
    <row r="25" spans="1:39" s="39" customFormat="1" x14ac:dyDescent="0.25">
      <c r="A25" s="30">
        <v>10</v>
      </c>
      <c r="B25" s="31"/>
      <c r="C25" s="31"/>
      <c r="D25" s="31"/>
      <c r="E25" s="31"/>
      <c r="F25" s="31"/>
      <c r="G25" s="32"/>
      <c r="H25" s="33"/>
      <c r="I25" s="33"/>
      <c r="J25" s="34" t="str">
        <f t="shared" si="2"/>
        <v>-</v>
      </c>
      <c r="K25" s="90"/>
      <c r="L25" s="90"/>
      <c r="M25" s="96"/>
      <c r="N25" s="96"/>
      <c r="O25" s="74"/>
      <c r="P25" s="74"/>
      <c r="Q25" s="74"/>
      <c r="R25" s="96"/>
      <c r="S25" s="96"/>
      <c r="T25" s="96"/>
      <c r="U25" s="96"/>
      <c r="V25" s="96"/>
      <c r="W25" s="96"/>
      <c r="X25" s="96"/>
      <c r="Y25" s="96"/>
      <c r="Z25" s="74"/>
      <c r="AA25" s="74"/>
      <c r="AB25" s="74"/>
      <c r="AC25" s="74"/>
      <c r="AD25" s="74"/>
      <c r="AE25" s="74"/>
      <c r="AF25" s="74"/>
      <c r="AG25" s="35">
        <f>IF(G25="B-Cat. Good Moorning Hotel",(IF(K25&lt;&gt;"", VLOOKUP(K25,Tabelle3[],2,)*J25,0)),IF(G25="C-Cat. A&amp;O Hostel Berlin Kolumbus",IF(K25&lt;&gt;"", VLOOKUP(K25,Tabelle32[],2,)*J25,0),))</f>
        <v>0</v>
      </c>
      <c r="AH25" s="35">
        <f t="shared" si="4"/>
        <v>0</v>
      </c>
      <c r="AI25" s="36">
        <f t="shared" si="5"/>
        <v>0</v>
      </c>
      <c r="AJ25" s="36">
        <f t="shared" si="0"/>
        <v>0</v>
      </c>
      <c r="AK25" s="35">
        <f t="shared" si="1"/>
        <v>0</v>
      </c>
      <c r="AL25" s="37">
        <f t="shared" si="3"/>
        <v>0</v>
      </c>
      <c r="AM25" s="38"/>
    </row>
    <row r="26" spans="1:39" s="39" customFormat="1" x14ac:dyDescent="0.25">
      <c r="A26" s="30">
        <v>11</v>
      </c>
      <c r="B26" s="31"/>
      <c r="C26" s="31"/>
      <c r="D26" s="31"/>
      <c r="E26" s="31"/>
      <c r="F26" s="31"/>
      <c r="G26" s="32"/>
      <c r="H26" s="33"/>
      <c r="I26" s="33"/>
      <c r="J26" s="34" t="str">
        <f t="shared" si="2"/>
        <v>-</v>
      </c>
      <c r="K26" s="90"/>
      <c r="L26" s="90"/>
      <c r="M26" s="96"/>
      <c r="N26" s="96"/>
      <c r="O26" s="74"/>
      <c r="P26" s="74"/>
      <c r="Q26" s="74"/>
      <c r="R26" s="96"/>
      <c r="S26" s="96"/>
      <c r="T26" s="96"/>
      <c r="U26" s="96"/>
      <c r="V26" s="96"/>
      <c r="W26" s="96"/>
      <c r="X26" s="96"/>
      <c r="Y26" s="96"/>
      <c r="Z26" s="74"/>
      <c r="AA26" s="74"/>
      <c r="AB26" s="74"/>
      <c r="AC26" s="74"/>
      <c r="AD26" s="74"/>
      <c r="AE26" s="74"/>
      <c r="AF26" s="74"/>
      <c r="AG26" s="35">
        <f>IF(G26="B-Cat. Good Moorning Hotel",(IF(K26&lt;&gt;"", VLOOKUP(K26,Tabelle3[],2,)*J26,0)),IF(G26="C-Cat. A&amp;O Hostel Berlin Kolumbus",IF(K26&lt;&gt;"", VLOOKUP(K26,Tabelle32[],2,)*J26,0),))</f>
        <v>0</v>
      </c>
      <c r="AH26" s="35">
        <f t="shared" si="4"/>
        <v>0</v>
      </c>
      <c r="AI26" s="36">
        <f t="shared" si="5"/>
        <v>0</v>
      </c>
      <c r="AJ26" s="36">
        <f t="shared" si="0"/>
        <v>0</v>
      </c>
      <c r="AK26" s="35">
        <f t="shared" si="1"/>
        <v>0</v>
      </c>
      <c r="AL26" s="37">
        <f t="shared" si="3"/>
        <v>0</v>
      </c>
      <c r="AM26" s="38"/>
    </row>
    <row r="27" spans="1:39" s="39" customFormat="1" x14ac:dyDescent="0.25">
      <c r="A27" s="30">
        <v>12</v>
      </c>
      <c r="B27" s="31"/>
      <c r="C27" s="31"/>
      <c r="D27" s="31"/>
      <c r="E27" s="31"/>
      <c r="F27" s="31"/>
      <c r="G27" s="32"/>
      <c r="H27" s="33"/>
      <c r="I27" s="33"/>
      <c r="J27" s="34" t="str">
        <f t="shared" si="2"/>
        <v>-</v>
      </c>
      <c r="K27" s="90"/>
      <c r="L27" s="90"/>
      <c r="M27" s="96"/>
      <c r="N27" s="96"/>
      <c r="O27" s="74"/>
      <c r="P27" s="74"/>
      <c r="Q27" s="74"/>
      <c r="R27" s="96"/>
      <c r="S27" s="96"/>
      <c r="T27" s="96"/>
      <c r="U27" s="96"/>
      <c r="V27" s="96"/>
      <c r="W27" s="96"/>
      <c r="X27" s="96"/>
      <c r="Y27" s="96"/>
      <c r="Z27" s="74"/>
      <c r="AA27" s="74"/>
      <c r="AB27" s="74"/>
      <c r="AC27" s="74"/>
      <c r="AD27" s="74"/>
      <c r="AE27" s="74"/>
      <c r="AF27" s="74"/>
      <c r="AG27" s="35">
        <f>IF(G27="B-Cat. Good Moorning Hotel",(IF(K27&lt;&gt;"", VLOOKUP(K27,Tabelle3[],2,)*J27,0)),IF(G27="C-Cat. A&amp;O Hostel Berlin Kolumbus",IF(K27&lt;&gt;"", VLOOKUP(K27,Tabelle32[],2,)*J27,0),))</f>
        <v>0</v>
      </c>
      <c r="AH27" s="35">
        <f t="shared" si="4"/>
        <v>0</v>
      </c>
      <c r="AI27" s="36">
        <f t="shared" si="5"/>
        <v>0</v>
      </c>
      <c r="AJ27" s="36">
        <f t="shared" si="0"/>
        <v>0</v>
      </c>
      <c r="AK27" s="35">
        <f t="shared" si="1"/>
        <v>0</v>
      </c>
      <c r="AL27" s="37">
        <f t="shared" si="3"/>
        <v>0</v>
      </c>
      <c r="AM27" s="38"/>
    </row>
    <row r="28" spans="1:39" s="39" customFormat="1" x14ac:dyDescent="0.25">
      <c r="A28" s="30">
        <v>13</v>
      </c>
      <c r="B28" s="31"/>
      <c r="C28" s="31"/>
      <c r="D28" s="31"/>
      <c r="E28" s="31"/>
      <c r="F28" s="31"/>
      <c r="G28" s="32"/>
      <c r="H28" s="33"/>
      <c r="I28" s="33"/>
      <c r="J28" s="34" t="str">
        <f t="shared" si="2"/>
        <v>-</v>
      </c>
      <c r="K28" s="90"/>
      <c r="L28" s="90"/>
      <c r="M28" s="96"/>
      <c r="N28" s="96"/>
      <c r="O28" s="74"/>
      <c r="P28" s="74"/>
      <c r="Q28" s="74"/>
      <c r="R28" s="96"/>
      <c r="S28" s="96"/>
      <c r="T28" s="96"/>
      <c r="U28" s="96"/>
      <c r="V28" s="96"/>
      <c r="W28" s="96"/>
      <c r="X28" s="96"/>
      <c r="Y28" s="96"/>
      <c r="Z28" s="74"/>
      <c r="AA28" s="74"/>
      <c r="AB28" s="74"/>
      <c r="AC28" s="74"/>
      <c r="AD28" s="74"/>
      <c r="AE28" s="74"/>
      <c r="AF28" s="74"/>
      <c r="AG28" s="35">
        <f>IF(G28="B-Cat. Good Moorning Hotel",(IF(K28&lt;&gt;"", VLOOKUP(K28,Tabelle3[],2,)*J28,0)),IF(G28="C-Cat. A&amp;O Hostel Berlin Kolumbus",IF(K28&lt;&gt;"", VLOOKUP(K28,Tabelle32[],2,)*J28,0),))</f>
        <v>0</v>
      </c>
      <c r="AH28" s="35">
        <f t="shared" si="4"/>
        <v>0</v>
      </c>
      <c r="AI28" s="36">
        <f t="shared" si="5"/>
        <v>0</v>
      </c>
      <c r="AJ28" s="36">
        <f t="shared" si="0"/>
        <v>0</v>
      </c>
      <c r="AK28" s="35">
        <f t="shared" si="1"/>
        <v>0</v>
      </c>
      <c r="AL28" s="37">
        <f t="shared" si="3"/>
        <v>0</v>
      </c>
      <c r="AM28" s="38"/>
    </row>
    <row r="29" spans="1:39" s="39" customFormat="1" x14ac:dyDescent="0.25">
      <c r="A29" s="30">
        <v>14</v>
      </c>
      <c r="B29" s="31"/>
      <c r="C29" s="31"/>
      <c r="D29" s="31"/>
      <c r="E29" s="31"/>
      <c r="F29" s="31"/>
      <c r="G29" s="32"/>
      <c r="H29" s="33"/>
      <c r="I29" s="33"/>
      <c r="J29" s="34" t="str">
        <f t="shared" si="2"/>
        <v>-</v>
      </c>
      <c r="K29" s="90"/>
      <c r="L29" s="90"/>
      <c r="M29" s="96"/>
      <c r="N29" s="96"/>
      <c r="O29" s="74"/>
      <c r="P29" s="74"/>
      <c r="Q29" s="74"/>
      <c r="R29" s="96"/>
      <c r="S29" s="96"/>
      <c r="T29" s="96"/>
      <c r="U29" s="96"/>
      <c r="V29" s="96"/>
      <c r="W29" s="96"/>
      <c r="X29" s="96"/>
      <c r="Y29" s="96"/>
      <c r="Z29" s="74"/>
      <c r="AA29" s="74"/>
      <c r="AB29" s="74"/>
      <c r="AC29" s="74"/>
      <c r="AD29" s="74"/>
      <c r="AE29" s="74"/>
      <c r="AF29" s="74"/>
      <c r="AG29" s="35">
        <f>IF(G29="B-Cat. Good Moorning Hotel",(IF(K29&lt;&gt;"", VLOOKUP(K29,Tabelle3[],2,)*J29,0)),IF(G29="C-Cat. A&amp;O Hostel Berlin Kolumbus",IF(K29&lt;&gt;"", VLOOKUP(K29,Tabelle32[],2,)*J29,0),))</f>
        <v>0</v>
      </c>
      <c r="AH29" s="35">
        <f t="shared" si="4"/>
        <v>0</v>
      </c>
      <c r="AI29" s="36">
        <f t="shared" si="5"/>
        <v>0</v>
      </c>
      <c r="AJ29" s="36">
        <f t="shared" si="0"/>
        <v>0</v>
      </c>
      <c r="AK29" s="35">
        <f t="shared" si="1"/>
        <v>0</v>
      </c>
      <c r="AL29" s="37">
        <f t="shared" si="3"/>
        <v>0</v>
      </c>
      <c r="AM29" s="38"/>
    </row>
    <row r="30" spans="1:39" s="39" customFormat="1" x14ac:dyDescent="0.25">
      <c r="A30" s="30">
        <v>15</v>
      </c>
      <c r="B30" s="31"/>
      <c r="C30" s="31"/>
      <c r="D30" s="31"/>
      <c r="E30" s="31"/>
      <c r="F30" s="31"/>
      <c r="G30" s="32"/>
      <c r="H30" s="33"/>
      <c r="I30" s="33"/>
      <c r="J30" s="34" t="str">
        <f t="shared" si="2"/>
        <v>-</v>
      </c>
      <c r="K30" s="90"/>
      <c r="L30" s="90"/>
      <c r="M30" s="96"/>
      <c r="N30" s="96"/>
      <c r="O30" s="74"/>
      <c r="P30" s="74"/>
      <c r="Q30" s="74"/>
      <c r="R30" s="96"/>
      <c r="S30" s="96"/>
      <c r="T30" s="96"/>
      <c r="U30" s="96"/>
      <c r="V30" s="96"/>
      <c r="W30" s="96"/>
      <c r="X30" s="96"/>
      <c r="Y30" s="96"/>
      <c r="Z30" s="74"/>
      <c r="AA30" s="74"/>
      <c r="AB30" s="74"/>
      <c r="AC30" s="74"/>
      <c r="AD30" s="74"/>
      <c r="AE30" s="74"/>
      <c r="AF30" s="74"/>
      <c r="AG30" s="35">
        <f>IF(G30="B-Cat. Good Moorning Hotel",(IF(K30&lt;&gt;"", VLOOKUP(K30,Tabelle3[],2,)*J30,0)),IF(G30="C-Cat. A&amp;O Hostel Berlin Kolumbus",IF(K30&lt;&gt;"", VLOOKUP(K30,Tabelle32[],2,)*J30,0),))</f>
        <v>0</v>
      </c>
      <c r="AH30" s="35">
        <f t="shared" si="4"/>
        <v>0</v>
      </c>
      <c r="AI30" s="36">
        <f t="shared" si="5"/>
        <v>0</v>
      </c>
      <c r="AJ30" s="36">
        <f t="shared" si="0"/>
        <v>0</v>
      </c>
      <c r="AK30" s="35">
        <f t="shared" si="1"/>
        <v>0</v>
      </c>
      <c r="AL30" s="37">
        <f t="shared" si="3"/>
        <v>0</v>
      </c>
      <c r="AM30" s="38"/>
    </row>
    <row r="31" spans="1:39" s="39" customFormat="1" x14ac:dyDescent="0.25">
      <c r="A31" s="30">
        <v>16</v>
      </c>
      <c r="B31" s="31"/>
      <c r="C31" s="31"/>
      <c r="D31" s="31"/>
      <c r="E31" s="31"/>
      <c r="F31" s="31"/>
      <c r="G31" s="32"/>
      <c r="H31" s="33"/>
      <c r="I31" s="33"/>
      <c r="J31" s="34" t="str">
        <f t="shared" si="2"/>
        <v>-</v>
      </c>
      <c r="K31" s="90"/>
      <c r="L31" s="90"/>
      <c r="M31" s="96"/>
      <c r="N31" s="96"/>
      <c r="O31" s="74"/>
      <c r="P31" s="74"/>
      <c r="Q31" s="74"/>
      <c r="R31" s="96"/>
      <c r="S31" s="96"/>
      <c r="T31" s="96"/>
      <c r="U31" s="96"/>
      <c r="V31" s="96"/>
      <c r="W31" s="96"/>
      <c r="X31" s="96"/>
      <c r="Y31" s="96"/>
      <c r="Z31" s="74"/>
      <c r="AA31" s="74"/>
      <c r="AB31" s="74"/>
      <c r="AC31" s="74"/>
      <c r="AD31" s="74"/>
      <c r="AE31" s="74"/>
      <c r="AF31" s="74"/>
      <c r="AG31" s="35">
        <f>IF(G31="B-Cat. Good Moorning Hotel",(IF(K31&lt;&gt;"", VLOOKUP(K31,Tabelle3[],2,)*J31,0)),IF(G31="C-Cat. A&amp;O Hostel Berlin Kolumbus",IF(K31&lt;&gt;"", VLOOKUP(K31,Tabelle32[],2,)*J31,0),))</f>
        <v>0</v>
      </c>
      <c r="AH31" s="35">
        <f t="shared" si="4"/>
        <v>0</v>
      </c>
      <c r="AI31" s="36">
        <f t="shared" si="5"/>
        <v>0</v>
      </c>
      <c r="AJ31" s="36">
        <f t="shared" si="0"/>
        <v>0</v>
      </c>
      <c r="AK31" s="35">
        <f t="shared" si="1"/>
        <v>0</v>
      </c>
      <c r="AL31" s="37">
        <f t="shared" si="3"/>
        <v>0</v>
      </c>
      <c r="AM31" s="38"/>
    </row>
    <row r="32" spans="1:39" s="39" customFormat="1" x14ac:dyDescent="0.25">
      <c r="A32" s="30">
        <v>17</v>
      </c>
      <c r="B32" s="31"/>
      <c r="C32" s="31"/>
      <c r="D32" s="31"/>
      <c r="E32" s="31"/>
      <c r="F32" s="31"/>
      <c r="G32" s="32"/>
      <c r="H32" s="33"/>
      <c r="I32" s="33"/>
      <c r="J32" s="34" t="str">
        <f t="shared" si="2"/>
        <v>-</v>
      </c>
      <c r="K32" s="90"/>
      <c r="L32" s="90"/>
      <c r="M32" s="96"/>
      <c r="N32" s="96"/>
      <c r="O32" s="74"/>
      <c r="P32" s="74"/>
      <c r="Q32" s="74"/>
      <c r="R32" s="96"/>
      <c r="S32" s="96"/>
      <c r="T32" s="96"/>
      <c r="U32" s="96"/>
      <c r="V32" s="96"/>
      <c r="W32" s="96"/>
      <c r="X32" s="96"/>
      <c r="Y32" s="96"/>
      <c r="Z32" s="74"/>
      <c r="AA32" s="74"/>
      <c r="AB32" s="74"/>
      <c r="AC32" s="74"/>
      <c r="AD32" s="74"/>
      <c r="AE32" s="74"/>
      <c r="AF32" s="74"/>
      <c r="AG32" s="35">
        <f>IF(G32="B-Cat. Good Moorning Hotel",(IF(K32&lt;&gt;"", VLOOKUP(K32,Tabelle3[],2,)*J32,0)),IF(G32="C-Cat. A&amp;O Hostel Berlin Kolumbus",IF(K32&lt;&gt;"", VLOOKUP(K32,Tabelle32[],2,)*J32,0),))</f>
        <v>0</v>
      </c>
      <c r="AH32" s="35">
        <f t="shared" si="4"/>
        <v>0</v>
      </c>
      <c r="AI32" s="36">
        <f t="shared" si="5"/>
        <v>0</v>
      </c>
      <c r="AJ32" s="36">
        <f t="shared" si="0"/>
        <v>0</v>
      </c>
      <c r="AK32" s="35">
        <f t="shared" si="1"/>
        <v>0</v>
      </c>
      <c r="AL32" s="37">
        <f t="shared" si="3"/>
        <v>0</v>
      </c>
      <c r="AM32" s="38"/>
    </row>
    <row r="33" spans="1:39" s="39" customFormat="1" x14ac:dyDescent="0.25">
      <c r="A33" s="30">
        <v>18</v>
      </c>
      <c r="B33" s="31"/>
      <c r="C33" s="31"/>
      <c r="D33" s="31"/>
      <c r="E33" s="31"/>
      <c r="F33" s="31"/>
      <c r="G33" s="32"/>
      <c r="H33" s="33"/>
      <c r="I33" s="33"/>
      <c r="J33" s="34" t="str">
        <f t="shared" si="2"/>
        <v>-</v>
      </c>
      <c r="K33" s="90"/>
      <c r="L33" s="90"/>
      <c r="M33" s="96"/>
      <c r="N33" s="96"/>
      <c r="O33" s="74"/>
      <c r="P33" s="74"/>
      <c r="Q33" s="74"/>
      <c r="R33" s="96"/>
      <c r="S33" s="96"/>
      <c r="T33" s="96"/>
      <c r="U33" s="96"/>
      <c r="V33" s="96"/>
      <c r="W33" s="96"/>
      <c r="X33" s="96"/>
      <c r="Y33" s="96"/>
      <c r="Z33" s="74"/>
      <c r="AA33" s="74"/>
      <c r="AB33" s="74"/>
      <c r="AC33" s="74"/>
      <c r="AD33" s="74"/>
      <c r="AE33" s="74"/>
      <c r="AF33" s="74"/>
      <c r="AG33" s="35">
        <f>IF(G33="B-Cat. Good Moorning Hotel",(IF(K33&lt;&gt;"", VLOOKUP(K33,Tabelle3[],2,)*J33,0)),IF(G33="C-Cat. A&amp;O Hostel Berlin Kolumbus",IF(K33&lt;&gt;"", VLOOKUP(K33,Tabelle32[],2,)*J33,0),))</f>
        <v>0</v>
      </c>
      <c r="AH33" s="35">
        <f t="shared" si="4"/>
        <v>0</v>
      </c>
      <c r="AI33" s="36">
        <f t="shared" si="5"/>
        <v>0</v>
      </c>
      <c r="AJ33" s="36">
        <f t="shared" si="0"/>
        <v>0</v>
      </c>
      <c r="AK33" s="35">
        <f t="shared" si="1"/>
        <v>0</v>
      </c>
      <c r="AL33" s="37">
        <f t="shared" si="3"/>
        <v>0</v>
      </c>
      <c r="AM33" s="38"/>
    </row>
    <row r="34" spans="1:39" s="39" customFormat="1" x14ac:dyDescent="0.25">
      <c r="A34" s="30">
        <v>19</v>
      </c>
      <c r="B34" s="31"/>
      <c r="C34" s="31"/>
      <c r="D34" s="31"/>
      <c r="E34" s="31"/>
      <c r="F34" s="31"/>
      <c r="G34" s="32"/>
      <c r="H34" s="33"/>
      <c r="I34" s="33"/>
      <c r="J34" s="34" t="str">
        <f t="shared" si="2"/>
        <v>-</v>
      </c>
      <c r="K34" s="90"/>
      <c r="L34" s="90"/>
      <c r="M34" s="96"/>
      <c r="N34" s="96"/>
      <c r="O34" s="74"/>
      <c r="P34" s="74"/>
      <c r="Q34" s="74"/>
      <c r="R34" s="96"/>
      <c r="S34" s="96"/>
      <c r="T34" s="96"/>
      <c r="U34" s="96"/>
      <c r="V34" s="96"/>
      <c r="W34" s="96"/>
      <c r="X34" s="96"/>
      <c r="Y34" s="96"/>
      <c r="Z34" s="74"/>
      <c r="AA34" s="74"/>
      <c r="AB34" s="74"/>
      <c r="AC34" s="74"/>
      <c r="AD34" s="74"/>
      <c r="AE34" s="74"/>
      <c r="AF34" s="74"/>
      <c r="AG34" s="35">
        <f>IF(G34="B-Cat. Good Moorning Hotel",(IF(K34&lt;&gt;"", VLOOKUP(K34,Tabelle3[],2,)*J34,0)),IF(G34="C-Cat. A&amp;O Hostel Berlin Kolumbus",IF(K34&lt;&gt;"", VLOOKUP(K34,Tabelle32[],2,)*J34,0),))</f>
        <v>0</v>
      </c>
      <c r="AH34" s="35">
        <f t="shared" si="4"/>
        <v>0</v>
      </c>
      <c r="AI34" s="36">
        <f t="shared" si="5"/>
        <v>0</v>
      </c>
      <c r="AJ34" s="36">
        <f t="shared" si="0"/>
        <v>0</v>
      </c>
      <c r="AK34" s="35">
        <f t="shared" si="1"/>
        <v>0</v>
      </c>
      <c r="AL34" s="37">
        <f t="shared" si="3"/>
        <v>0</v>
      </c>
      <c r="AM34" s="38"/>
    </row>
    <row r="35" spans="1:39" s="39" customFormat="1" x14ac:dyDescent="0.25">
      <c r="A35" s="30">
        <v>20</v>
      </c>
      <c r="B35" s="31"/>
      <c r="C35" s="31"/>
      <c r="D35" s="31"/>
      <c r="E35" s="31"/>
      <c r="F35" s="31"/>
      <c r="G35" s="32"/>
      <c r="H35" s="33"/>
      <c r="I35" s="33"/>
      <c r="J35" s="34" t="str">
        <f t="shared" si="2"/>
        <v>-</v>
      </c>
      <c r="K35" s="90"/>
      <c r="L35" s="90"/>
      <c r="M35" s="96"/>
      <c r="N35" s="96"/>
      <c r="O35" s="74"/>
      <c r="P35" s="74"/>
      <c r="Q35" s="74"/>
      <c r="R35" s="96"/>
      <c r="S35" s="96"/>
      <c r="T35" s="96"/>
      <c r="U35" s="96"/>
      <c r="V35" s="96"/>
      <c r="W35" s="96"/>
      <c r="X35" s="96"/>
      <c r="Y35" s="96"/>
      <c r="Z35" s="74"/>
      <c r="AA35" s="74"/>
      <c r="AB35" s="74"/>
      <c r="AC35" s="74"/>
      <c r="AD35" s="74"/>
      <c r="AE35" s="74"/>
      <c r="AF35" s="74"/>
      <c r="AG35" s="35">
        <f>IF(G35="B-Cat. Good Moorning Hotel",(IF(K35&lt;&gt;"", VLOOKUP(K35,Tabelle3[],2,)*J35,0)),IF(G35="C-Cat. A&amp;O Hostel Berlin Kolumbus",IF(K35&lt;&gt;"", VLOOKUP(K35,Tabelle32[],2,)*J35,0),))</f>
        <v>0</v>
      </c>
      <c r="AH35" s="35">
        <f t="shared" si="4"/>
        <v>0</v>
      </c>
      <c r="AI35" s="36">
        <f t="shared" si="5"/>
        <v>0</v>
      </c>
      <c r="AJ35" s="36">
        <f t="shared" si="0"/>
        <v>0</v>
      </c>
      <c r="AK35" s="35">
        <f t="shared" si="1"/>
        <v>0</v>
      </c>
      <c r="AL35" s="37">
        <f t="shared" si="3"/>
        <v>0</v>
      </c>
      <c r="AM35" s="38"/>
    </row>
    <row r="36" spans="1:39" s="39" customFormat="1" x14ac:dyDescent="0.25">
      <c r="A36" s="30">
        <v>21</v>
      </c>
      <c r="B36" s="31"/>
      <c r="C36" s="31"/>
      <c r="D36" s="31"/>
      <c r="E36" s="31"/>
      <c r="F36" s="31"/>
      <c r="G36" s="32"/>
      <c r="H36" s="33"/>
      <c r="I36" s="33"/>
      <c r="J36" s="34" t="str">
        <f t="shared" si="2"/>
        <v>-</v>
      </c>
      <c r="K36" s="90"/>
      <c r="L36" s="90"/>
      <c r="M36" s="96"/>
      <c r="N36" s="96"/>
      <c r="O36" s="74"/>
      <c r="P36" s="74"/>
      <c r="Q36" s="74"/>
      <c r="R36" s="96"/>
      <c r="S36" s="96"/>
      <c r="T36" s="96"/>
      <c r="U36" s="96"/>
      <c r="V36" s="96"/>
      <c r="W36" s="96"/>
      <c r="X36" s="96"/>
      <c r="Y36" s="96"/>
      <c r="Z36" s="74"/>
      <c r="AA36" s="74"/>
      <c r="AB36" s="74"/>
      <c r="AC36" s="74"/>
      <c r="AD36" s="74"/>
      <c r="AE36" s="74"/>
      <c r="AF36" s="74"/>
      <c r="AG36" s="35">
        <f>IF(G36="B-Cat. Good Moorning Hotel",(IF(K36&lt;&gt;"", VLOOKUP(K36,Tabelle3[],2,)*J36,0)),IF(G36="C-Cat. A&amp;O Hostel Berlin Kolumbus",IF(K36&lt;&gt;"", VLOOKUP(K36,Tabelle32[],2,)*J36,0),))</f>
        <v>0</v>
      </c>
      <c r="AH36" s="35">
        <f t="shared" si="4"/>
        <v>0</v>
      </c>
      <c r="AI36" s="36">
        <f t="shared" si="5"/>
        <v>0</v>
      </c>
      <c r="AJ36" s="36">
        <f t="shared" si="0"/>
        <v>0</v>
      </c>
      <c r="AK36" s="35">
        <f t="shared" si="1"/>
        <v>0</v>
      </c>
      <c r="AL36" s="37">
        <f t="shared" si="3"/>
        <v>0</v>
      </c>
      <c r="AM36" s="38"/>
    </row>
    <row r="37" spans="1:39" s="39" customFormat="1" x14ac:dyDescent="0.25">
      <c r="A37" s="30">
        <v>22</v>
      </c>
      <c r="B37" s="31"/>
      <c r="C37" s="31"/>
      <c r="D37" s="31"/>
      <c r="E37" s="31"/>
      <c r="F37" s="31"/>
      <c r="G37" s="32"/>
      <c r="H37" s="33"/>
      <c r="I37" s="33"/>
      <c r="J37" s="34" t="str">
        <f t="shared" si="2"/>
        <v>-</v>
      </c>
      <c r="K37" s="90"/>
      <c r="L37" s="90"/>
      <c r="M37" s="96"/>
      <c r="N37" s="96"/>
      <c r="O37" s="74"/>
      <c r="P37" s="74"/>
      <c r="Q37" s="74"/>
      <c r="R37" s="96"/>
      <c r="S37" s="96"/>
      <c r="T37" s="96"/>
      <c r="U37" s="96"/>
      <c r="V37" s="96"/>
      <c r="W37" s="96"/>
      <c r="X37" s="96"/>
      <c r="Y37" s="96"/>
      <c r="Z37" s="74"/>
      <c r="AA37" s="74"/>
      <c r="AB37" s="74"/>
      <c r="AC37" s="74"/>
      <c r="AD37" s="74"/>
      <c r="AE37" s="74"/>
      <c r="AF37" s="74"/>
      <c r="AG37" s="35">
        <f>IF(G37="B-Cat. Good Moorning Hotel",(IF(K37&lt;&gt;"", VLOOKUP(K37,Tabelle3[],2,)*J37,0)),IF(G37="C-Cat. A&amp;O Hostel Berlin Kolumbus",IF(K37&lt;&gt;"", VLOOKUP(K37,Tabelle32[],2,)*J37,0),))</f>
        <v>0</v>
      </c>
      <c r="AH37" s="35">
        <f t="shared" si="4"/>
        <v>0</v>
      </c>
      <c r="AI37" s="36">
        <f t="shared" si="5"/>
        <v>0</v>
      </c>
      <c r="AJ37" s="36">
        <f t="shared" si="0"/>
        <v>0</v>
      </c>
      <c r="AK37" s="35">
        <f t="shared" si="1"/>
        <v>0</v>
      </c>
      <c r="AL37" s="37">
        <f t="shared" si="3"/>
        <v>0</v>
      </c>
      <c r="AM37" s="38"/>
    </row>
    <row r="38" spans="1:39" s="39" customFormat="1" x14ac:dyDescent="0.25">
      <c r="A38" s="30">
        <v>23</v>
      </c>
      <c r="B38" s="31"/>
      <c r="C38" s="31"/>
      <c r="D38" s="31"/>
      <c r="E38" s="31"/>
      <c r="F38" s="31"/>
      <c r="G38" s="32"/>
      <c r="H38" s="33"/>
      <c r="I38" s="33"/>
      <c r="J38" s="34" t="str">
        <f t="shared" si="2"/>
        <v>-</v>
      </c>
      <c r="K38" s="90"/>
      <c r="L38" s="90"/>
      <c r="M38" s="96"/>
      <c r="N38" s="96"/>
      <c r="O38" s="74"/>
      <c r="P38" s="74"/>
      <c r="Q38" s="74"/>
      <c r="R38" s="96"/>
      <c r="S38" s="96"/>
      <c r="T38" s="96"/>
      <c r="U38" s="96"/>
      <c r="V38" s="96"/>
      <c r="W38" s="96"/>
      <c r="X38" s="96"/>
      <c r="Y38" s="96"/>
      <c r="Z38" s="74"/>
      <c r="AA38" s="74"/>
      <c r="AB38" s="74"/>
      <c r="AC38" s="74"/>
      <c r="AD38" s="74"/>
      <c r="AE38" s="74"/>
      <c r="AF38" s="74"/>
      <c r="AG38" s="35">
        <f>IF(G38="B-Cat. Good Moorning Hotel",(IF(K38&lt;&gt;"", VLOOKUP(K38,Tabelle3[],2,)*J38,0)),IF(G38="C-Cat. A&amp;O Hostel Berlin Kolumbus",IF(K38&lt;&gt;"", VLOOKUP(K38,Tabelle32[],2,)*J38,0),))</f>
        <v>0</v>
      </c>
      <c r="AH38" s="35">
        <f t="shared" si="4"/>
        <v>0</v>
      </c>
      <c r="AI38" s="36">
        <f t="shared" si="5"/>
        <v>0</v>
      </c>
      <c r="AJ38" s="36">
        <f t="shared" si="0"/>
        <v>0</v>
      </c>
      <c r="AK38" s="35">
        <f t="shared" si="1"/>
        <v>0</v>
      </c>
      <c r="AL38" s="37">
        <f t="shared" si="3"/>
        <v>0</v>
      </c>
      <c r="AM38" s="38"/>
    </row>
    <row r="39" spans="1:39" s="39" customFormat="1" x14ac:dyDescent="0.25">
      <c r="A39" s="30">
        <v>24</v>
      </c>
      <c r="B39" s="31"/>
      <c r="C39" s="31"/>
      <c r="D39" s="31"/>
      <c r="E39" s="31"/>
      <c r="F39" s="31"/>
      <c r="G39" s="32"/>
      <c r="H39" s="33"/>
      <c r="I39" s="33"/>
      <c r="J39" s="34" t="str">
        <f t="shared" si="2"/>
        <v>-</v>
      </c>
      <c r="K39" s="90"/>
      <c r="L39" s="90"/>
      <c r="M39" s="96"/>
      <c r="N39" s="96"/>
      <c r="O39" s="74"/>
      <c r="P39" s="74"/>
      <c r="Q39" s="74"/>
      <c r="R39" s="96"/>
      <c r="S39" s="96"/>
      <c r="T39" s="96"/>
      <c r="U39" s="96"/>
      <c r="V39" s="96"/>
      <c r="W39" s="96"/>
      <c r="X39" s="96"/>
      <c r="Y39" s="96"/>
      <c r="Z39" s="74"/>
      <c r="AA39" s="74"/>
      <c r="AB39" s="74"/>
      <c r="AC39" s="74"/>
      <c r="AD39" s="74"/>
      <c r="AE39" s="74"/>
      <c r="AF39" s="74"/>
      <c r="AG39" s="35">
        <f>IF(G39="B-Cat. Good Moorning Hotel",(IF(K39&lt;&gt;"", VLOOKUP(K39,Tabelle3[],2,)*J39,0)),IF(G39="C-Cat. A&amp;O Hostel Berlin Kolumbus",IF(K39&lt;&gt;"", VLOOKUP(K39,Tabelle32[],2,)*J39,0),))</f>
        <v>0</v>
      </c>
      <c r="AH39" s="35">
        <f t="shared" si="4"/>
        <v>0</v>
      </c>
      <c r="AI39" s="36">
        <f t="shared" si="5"/>
        <v>0</v>
      </c>
      <c r="AJ39" s="36">
        <f t="shared" si="0"/>
        <v>0</v>
      </c>
      <c r="AK39" s="35">
        <f t="shared" si="1"/>
        <v>0</v>
      </c>
      <c r="AL39" s="37">
        <f t="shared" si="3"/>
        <v>0</v>
      </c>
      <c r="AM39" s="38"/>
    </row>
    <row r="40" spans="1:39" s="39" customFormat="1" x14ac:dyDescent="0.25">
      <c r="A40" s="30">
        <v>25</v>
      </c>
      <c r="B40" s="31"/>
      <c r="C40" s="31"/>
      <c r="D40" s="31"/>
      <c r="E40" s="31"/>
      <c r="F40" s="31"/>
      <c r="G40" s="32"/>
      <c r="H40" s="33"/>
      <c r="I40" s="33"/>
      <c r="J40" s="34" t="str">
        <f t="shared" si="2"/>
        <v>-</v>
      </c>
      <c r="K40" s="90"/>
      <c r="L40" s="90"/>
      <c r="M40" s="96"/>
      <c r="N40" s="96"/>
      <c r="O40" s="74"/>
      <c r="P40" s="74"/>
      <c r="Q40" s="74"/>
      <c r="R40" s="96"/>
      <c r="S40" s="96"/>
      <c r="T40" s="96"/>
      <c r="U40" s="96"/>
      <c r="V40" s="96"/>
      <c r="W40" s="96"/>
      <c r="X40" s="96"/>
      <c r="Y40" s="96"/>
      <c r="Z40" s="74"/>
      <c r="AA40" s="74"/>
      <c r="AB40" s="74"/>
      <c r="AC40" s="74"/>
      <c r="AD40" s="74"/>
      <c r="AE40" s="74"/>
      <c r="AF40" s="74"/>
      <c r="AG40" s="35">
        <f>IF(G40="B-Cat. Good Moorning Hotel",(IF(K40&lt;&gt;"", VLOOKUP(K40,Tabelle3[],2,)*J40,0)),IF(G40="C-Cat. A&amp;O Hostel Berlin Kolumbus",IF(K40&lt;&gt;"", VLOOKUP(K40,Tabelle32[],2,)*J40,0),))</f>
        <v>0</v>
      </c>
      <c r="AH40" s="35">
        <f t="shared" si="4"/>
        <v>0</v>
      </c>
      <c r="AI40" s="36">
        <f t="shared" si="5"/>
        <v>0</v>
      </c>
      <c r="AJ40" s="36">
        <f t="shared" si="0"/>
        <v>0</v>
      </c>
      <c r="AK40" s="35">
        <f t="shared" si="1"/>
        <v>0</v>
      </c>
      <c r="AL40" s="37">
        <f t="shared" si="3"/>
        <v>0</v>
      </c>
      <c r="AM40" s="38"/>
    </row>
    <row r="41" spans="1:39" s="39" customFormat="1" x14ac:dyDescent="0.25">
      <c r="A41" s="30">
        <v>26</v>
      </c>
      <c r="B41" s="31"/>
      <c r="C41" s="31"/>
      <c r="D41" s="31"/>
      <c r="E41" s="31"/>
      <c r="F41" s="31"/>
      <c r="G41" s="32"/>
      <c r="H41" s="33"/>
      <c r="I41" s="33"/>
      <c r="J41" s="34" t="str">
        <f t="shared" si="2"/>
        <v>-</v>
      </c>
      <c r="K41" s="90"/>
      <c r="L41" s="90"/>
      <c r="M41" s="96"/>
      <c r="N41" s="96"/>
      <c r="O41" s="74"/>
      <c r="P41" s="74"/>
      <c r="Q41" s="74"/>
      <c r="R41" s="96"/>
      <c r="S41" s="96"/>
      <c r="T41" s="96"/>
      <c r="U41" s="96"/>
      <c r="V41" s="96"/>
      <c r="W41" s="96"/>
      <c r="X41" s="96"/>
      <c r="Y41" s="96"/>
      <c r="Z41" s="74"/>
      <c r="AA41" s="74"/>
      <c r="AB41" s="74"/>
      <c r="AC41" s="74"/>
      <c r="AD41" s="74"/>
      <c r="AE41" s="74"/>
      <c r="AF41" s="74"/>
      <c r="AG41" s="35">
        <f>IF(G41="B-Cat. Good Moorning Hotel",(IF(K41&lt;&gt;"", VLOOKUP(K41,Tabelle3[],2,)*J41,0)),IF(G41="C-Cat. A&amp;O Hostel Berlin Kolumbus",IF(K41&lt;&gt;"", VLOOKUP(K41,Tabelle32[],2,)*J41,0),))</f>
        <v>0</v>
      </c>
      <c r="AH41" s="35">
        <f t="shared" si="4"/>
        <v>0</v>
      </c>
      <c r="AI41" s="36">
        <f t="shared" si="5"/>
        <v>0</v>
      </c>
      <c r="AJ41" s="36">
        <f t="shared" si="0"/>
        <v>0</v>
      </c>
      <c r="AK41" s="35">
        <f t="shared" si="1"/>
        <v>0</v>
      </c>
      <c r="AL41" s="37">
        <f t="shared" si="3"/>
        <v>0</v>
      </c>
      <c r="AM41" s="38"/>
    </row>
    <row r="42" spans="1:39" s="39" customFormat="1" x14ac:dyDescent="0.25">
      <c r="A42" s="30">
        <v>27</v>
      </c>
      <c r="B42" s="31"/>
      <c r="C42" s="31"/>
      <c r="D42" s="31"/>
      <c r="E42" s="31"/>
      <c r="F42" s="31"/>
      <c r="G42" s="32"/>
      <c r="H42" s="33"/>
      <c r="I42" s="33"/>
      <c r="J42" s="34" t="str">
        <f t="shared" si="2"/>
        <v>-</v>
      </c>
      <c r="K42" s="90"/>
      <c r="L42" s="90"/>
      <c r="M42" s="96"/>
      <c r="N42" s="96"/>
      <c r="O42" s="74"/>
      <c r="P42" s="74"/>
      <c r="Q42" s="74"/>
      <c r="R42" s="96"/>
      <c r="S42" s="96"/>
      <c r="T42" s="96"/>
      <c r="U42" s="96"/>
      <c r="V42" s="96"/>
      <c r="W42" s="96"/>
      <c r="X42" s="96"/>
      <c r="Y42" s="96"/>
      <c r="Z42" s="74"/>
      <c r="AA42" s="74"/>
      <c r="AB42" s="74"/>
      <c r="AC42" s="74"/>
      <c r="AD42" s="74"/>
      <c r="AE42" s="74"/>
      <c r="AF42" s="74"/>
      <c r="AG42" s="35">
        <f>IF(G42="B-Cat. Good Moorning Hotel",(IF(K42&lt;&gt;"", VLOOKUP(K42,Tabelle3[],2,)*J42,0)),IF(G42="C-Cat. A&amp;O Hostel Berlin Kolumbus",IF(K42&lt;&gt;"", VLOOKUP(K42,Tabelle32[],2,)*J42,0),))</f>
        <v>0</v>
      </c>
      <c r="AH42" s="35">
        <f t="shared" si="4"/>
        <v>0</v>
      </c>
      <c r="AI42" s="36">
        <f t="shared" si="5"/>
        <v>0</v>
      </c>
      <c r="AJ42" s="36">
        <f t="shared" si="0"/>
        <v>0</v>
      </c>
      <c r="AK42" s="35">
        <f t="shared" si="1"/>
        <v>0</v>
      </c>
      <c r="AL42" s="37">
        <f t="shared" si="3"/>
        <v>0</v>
      </c>
      <c r="AM42" s="38"/>
    </row>
    <row r="43" spans="1:39" s="39" customFormat="1" x14ac:dyDescent="0.25">
      <c r="A43" s="30">
        <v>28</v>
      </c>
      <c r="B43" s="31"/>
      <c r="C43" s="31"/>
      <c r="D43" s="31"/>
      <c r="E43" s="31"/>
      <c r="F43" s="31"/>
      <c r="G43" s="32"/>
      <c r="H43" s="33"/>
      <c r="I43" s="33"/>
      <c r="J43" s="34" t="str">
        <f t="shared" si="2"/>
        <v>-</v>
      </c>
      <c r="K43" s="90"/>
      <c r="L43" s="90"/>
      <c r="M43" s="96"/>
      <c r="N43" s="96"/>
      <c r="O43" s="74"/>
      <c r="P43" s="74"/>
      <c r="Q43" s="74"/>
      <c r="R43" s="96"/>
      <c r="S43" s="96"/>
      <c r="T43" s="96"/>
      <c r="U43" s="96"/>
      <c r="V43" s="96"/>
      <c r="W43" s="96"/>
      <c r="X43" s="96"/>
      <c r="Y43" s="96"/>
      <c r="Z43" s="74"/>
      <c r="AA43" s="74"/>
      <c r="AB43" s="74"/>
      <c r="AC43" s="74"/>
      <c r="AD43" s="74"/>
      <c r="AE43" s="74"/>
      <c r="AF43" s="74"/>
      <c r="AG43" s="35">
        <f>IF(G43="B-Cat. Good Moorning Hotel",(IF(K43&lt;&gt;"", VLOOKUP(K43,Tabelle3[],2,)*J43,0)),IF(G43="C-Cat. A&amp;O Hostel Berlin Kolumbus",IF(K43&lt;&gt;"", VLOOKUP(K43,Tabelle32[],2,)*J43,0),))</f>
        <v>0</v>
      </c>
      <c r="AH43" s="35">
        <f t="shared" si="4"/>
        <v>0</v>
      </c>
      <c r="AI43" s="36">
        <f t="shared" si="5"/>
        <v>0</v>
      </c>
      <c r="AJ43" s="36">
        <f t="shared" si="0"/>
        <v>0</v>
      </c>
      <c r="AK43" s="35">
        <f t="shared" si="1"/>
        <v>0</v>
      </c>
      <c r="AL43" s="37">
        <f t="shared" si="3"/>
        <v>0</v>
      </c>
      <c r="AM43" s="38"/>
    </row>
    <row r="44" spans="1:39" s="39" customFormat="1" x14ac:dyDescent="0.25">
      <c r="A44" s="30">
        <v>29</v>
      </c>
      <c r="B44" s="31"/>
      <c r="C44" s="31"/>
      <c r="D44" s="31"/>
      <c r="E44" s="31"/>
      <c r="F44" s="31"/>
      <c r="G44" s="32"/>
      <c r="H44" s="33"/>
      <c r="I44" s="33"/>
      <c r="J44" s="34" t="str">
        <f t="shared" si="2"/>
        <v>-</v>
      </c>
      <c r="K44" s="90"/>
      <c r="L44" s="90"/>
      <c r="M44" s="96"/>
      <c r="N44" s="96"/>
      <c r="O44" s="74"/>
      <c r="P44" s="74"/>
      <c r="Q44" s="74"/>
      <c r="R44" s="96"/>
      <c r="S44" s="96"/>
      <c r="T44" s="96"/>
      <c r="U44" s="96"/>
      <c r="V44" s="96"/>
      <c r="W44" s="96"/>
      <c r="X44" s="96"/>
      <c r="Y44" s="96"/>
      <c r="Z44" s="74"/>
      <c r="AA44" s="74"/>
      <c r="AB44" s="74"/>
      <c r="AC44" s="74"/>
      <c r="AD44" s="74"/>
      <c r="AE44" s="74"/>
      <c r="AF44" s="74"/>
      <c r="AG44" s="35">
        <f>IF(G44="B-Cat. Good Moorning Hotel",(IF(K44&lt;&gt;"", VLOOKUP(K44,Tabelle3[],2,)*J44,0)),IF(G44="C-Cat. A&amp;O Hostel Berlin Kolumbus",IF(K44&lt;&gt;"", VLOOKUP(K44,Tabelle32[],2,)*J44,0),))</f>
        <v>0</v>
      </c>
      <c r="AH44" s="35">
        <f t="shared" si="4"/>
        <v>0</v>
      </c>
      <c r="AI44" s="36">
        <f t="shared" si="5"/>
        <v>0</v>
      </c>
      <c r="AJ44" s="36">
        <f t="shared" si="0"/>
        <v>0</v>
      </c>
      <c r="AK44" s="35">
        <f t="shared" si="1"/>
        <v>0</v>
      </c>
      <c r="AL44" s="37">
        <f t="shared" si="3"/>
        <v>0</v>
      </c>
      <c r="AM44" s="38"/>
    </row>
    <row r="45" spans="1:39" s="39" customFormat="1" x14ac:dyDescent="0.25">
      <c r="A45" s="30">
        <v>30</v>
      </c>
      <c r="B45" s="31"/>
      <c r="C45" s="31"/>
      <c r="D45" s="31"/>
      <c r="E45" s="31"/>
      <c r="F45" s="31"/>
      <c r="G45" s="32"/>
      <c r="H45" s="33"/>
      <c r="I45" s="33"/>
      <c r="J45" s="34" t="str">
        <f t="shared" si="2"/>
        <v>-</v>
      </c>
      <c r="K45" s="90"/>
      <c r="L45" s="90"/>
      <c r="M45" s="96"/>
      <c r="N45" s="96"/>
      <c r="O45" s="74"/>
      <c r="P45" s="74"/>
      <c r="Q45" s="74"/>
      <c r="R45" s="96"/>
      <c r="S45" s="96"/>
      <c r="T45" s="96"/>
      <c r="U45" s="96"/>
      <c r="V45" s="96"/>
      <c r="W45" s="96"/>
      <c r="X45" s="96"/>
      <c r="Y45" s="96"/>
      <c r="Z45" s="74"/>
      <c r="AA45" s="74"/>
      <c r="AB45" s="74"/>
      <c r="AC45" s="74"/>
      <c r="AD45" s="74"/>
      <c r="AE45" s="74"/>
      <c r="AF45" s="74"/>
      <c r="AG45" s="35">
        <f>IF(G45="B-Cat. Good Moorning Hotel",(IF(K45&lt;&gt;"", VLOOKUP(K45,Tabelle3[],2,)*J45,0)),IF(G45="C-Cat. A&amp;O Hostel Berlin Kolumbus",IF(K45&lt;&gt;"", VLOOKUP(K45,Tabelle32[],2,)*J45,0),))</f>
        <v>0</v>
      </c>
      <c r="AH45" s="35">
        <f t="shared" si="4"/>
        <v>0</v>
      </c>
      <c r="AI45" s="36">
        <f t="shared" si="5"/>
        <v>0</v>
      </c>
      <c r="AJ45" s="36">
        <f t="shared" si="0"/>
        <v>0</v>
      </c>
      <c r="AK45" s="35">
        <f t="shared" si="1"/>
        <v>0</v>
      </c>
      <c r="AL45" s="37">
        <f t="shared" si="3"/>
        <v>0</v>
      </c>
      <c r="AM45" s="38"/>
    </row>
    <row r="46" spans="1:39" s="39" customFormat="1" x14ac:dyDescent="0.25">
      <c r="A46" s="30">
        <v>31</v>
      </c>
      <c r="B46" s="31"/>
      <c r="C46" s="31"/>
      <c r="D46" s="31"/>
      <c r="E46" s="31"/>
      <c r="F46" s="31"/>
      <c r="G46" s="32"/>
      <c r="H46" s="33"/>
      <c r="I46" s="33"/>
      <c r="J46" s="34" t="str">
        <f t="shared" si="2"/>
        <v>-</v>
      </c>
      <c r="K46" s="90"/>
      <c r="L46" s="90"/>
      <c r="M46" s="96"/>
      <c r="N46" s="96"/>
      <c r="O46" s="74"/>
      <c r="P46" s="74"/>
      <c r="Q46" s="74"/>
      <c r="R46" s="96"/>
      <c r="S46" s="96"/>
      <c r="T46" s="96"/>
      <c r="U46" s="96"/>
      <c r="V46" s="96"/>
      <c r="W46" s="96"/>
      <c r="X46" s="96"/>
      <c r="Y46" s="96"/>
      <c r="Z46" s="74"/>
      <c r="AA46" s="74"/>
      <c r="AB46" s="74"/>
      <c r="AC46" s="74"/>
      <c r="AD46" s="74"/>
      <c r="AE46" s="74"/>
      <c r="AF46" s="74"/>
      <c r="AG46" s="35">
        <f>IF(G46="B-Cat. Good Moorning Hotel",(IF(K46&lt;&gt;"", VLOOKUP(K46,Tabelle3[],2,)*J46,0)),IF(G46="C-Cat. A&amp;O Hostel Berlin Kolumbus",IF(K46&lt;&gt;"", VLOOKUP(K46,Tabelle32[],2,)*J46,0),))</f>
        <v>0</v>
      </c>
      <c r="AH46" s="35">
        <f t="shared" si="4"/>
        <v>0</v>
      </c>
      <c r="AI46" s="36">
        <f t="shared" si="5"/>
        <v>0</v>
      </c>
      <c r="AJ46" s="36">
        <f t="shared" si="0"/>
        <v>0</v>
      </c>
      <c r="AK46" s="35">
        <f t="shared" si="1"/>
        <v>0</v>
      </c>
      <c r="AL46" s="37">
        <f t="shared" si="3"/>
        <v>0</v>
      </c>
      <c r="AM46" s="38"/>
    </row>
    <row r="47" spans="1:39" s="39" customFormat="1" x14ac:dyDescent="0.25">
      <c r="A47" s="30">
        <v>32</v>
      </c>
      <c r="B47" s="31"/>
      <c r="C47" s="31"/>
      <c r="D47" s="31"/>
      <c r="E47" s="31"/>
      <c r="F47" s="31"/>
      <c r="G47" s="32"/>
      <c r="H47" s="33"/>
      <c r="I47" s="33"/>
      <c r="J47" s="34" t="str">
        <f t="shared" si="2"/>
        <v>-</v>
      </c>
      <c r="K47" s="90"/>
      <c r="L47" s="90"/>
      <c r="M47" s="96"/>
      <c r="N47" s="96"/>
      <c r="O47" s="74"/>
      <c r="P47" s="74"/>
      <c r="Q47" s="74"/>
      <c r="R47" s="96"/>
      <c r="S47" s="96"/>
      <c r="T47" s="96"/>
      <c r="U47" s="96"/>
      <c r="V47" s="96"/>
      <c r="W47" s="96"/>
      <c r="X47" s="96"/>
      <c r="Y47" s="96"/>
      <c r="Z47" s="74"/>
      <c r="AA47" s="74"/>
      <c r="AB47" s="74"/>
      <c r="AC47" s="74"/>
      <c r="AD47" s="74"/>
      <c r="AE47" s="74"/>
      <c r="AF47" s="74"/>
      <c r="AG47" s="35">
        <f>IF(G47="B-Cat. Good Moorning Hotel",(IF(K47&lt;&gt;"", VLOOKUP(K47,Tabelle3[],2,)*J47,0)),IF(G47="C-Cat. A&amp;O Hostel Berlin Kolumbus",IF(K47&lt;&gt;"", VLOOKUP(K47,Tabelle32[],2,)*J47,0),))</f>
        <v>0</v>
      </c>
      <c r="AH47" s="35">
        <f t="shared" ref="AH47:AH78" si="6">SUM(M47:AF47)</f>
        <v>0</v>
      </c>
      <c r="AI47" s="36">
        <f t="shared" si="5"/>
        <v>0</v>
      </c>
      <c r="AJ47" s="36">
        <f t="shared" ref="AJ47:AJ78" si="7">IF(G47="Non official hotel-only EC",120,IF(G47="Non official hotel-EC &amp; TC",120,0))</f>
        <v>0</v>
      </c>
      <c r="AK47" s="35">
        <f t="shared" ref="AK47:AK78" si="8">IF(G47="Non official hotel-only TC",60,IF(G47="Non official hotel-EC &amp; TC",60,0))</f>
        <v>0</v>
      </c>
      <c r="AL47" s="37">
        <f t="shared" si="3"/>
        <v>0</v>
      </c>
      <c r="AM47" s="38"/>
    </row>
    <row r="48" spans="1:39" s="39" customFormat="1" x14ac:dyDescent="0.25">
      <c r="A48" s="30">
        <v>33</v>
      </c>
      <c r="B48" s="31"/>
      <c r="C48" s="31"/>
      <c r="D48" s="31"/>
      <c r="E48" s="31"/>
      <c r="F48" s="31"/>
      <c r="G48" s="32"/>
      <c r="H48" s="33"/>
      <c r="I48" s="33"/>
      <c r="J48" s="34" t="str">
        <f t="shared" si="2"/>
        <v>-</v>
      </c>
      <c r="K48" s="90"/>
      <c r="L48" s="90"/>
      <c r="M48" s="96"/>
      <c r="N48" s="96"/>
      <c r="O48" s="74"/>
      <c r="P48" s="74"/>
      <c r="Q48" s="74"/>
      <c r="R48" s="96"/>
      <c r="S48" s="96"/>
      <c r="T48" s="96"/>
      <c r="U48" s="96"/>
      <c r="V48" s="96"/>
      <c r="W48" s="96"/>
      <c r="X48" s="96"/>
      <c r="Y48" s="96"/>
      <c r="Z48" s="74"/>
      <c r="AA48" s="74"/>
      <c r="AB48" s="74"/>
      <c r="AC48" s="74"/>
      <c r="AD48" s="74"/>
      <c r="AE48" s="74"/>
      <c r="AF48" s="74"/>
      <c r="AG48" s="35">
        <f>IF(G48="B-Cat. Good Moorning Hotel",(IF(K48&lt;&gt;"", VLOOKUP(K48,Tabelle3[],2,)*J48,0)),IF(G48="C-Cat. A&amp;O Hostel Berlin Kolumbus",IF(K48&lt;&gt;"", VLOOKUP(K48,Tabelle32[],2,)*J48,0),))</f>
        <v>0</v>
      </c>
      <c r="AH48" s="35">
        <f t="shared" si="6"/>
        <v>0</v>
      </c>
      <c r="AI48" s="36">
        <f t="shared" si="5"/>
        <v>0</v>
      </c>
      <c r="AJ48" s="36">
        <f t="shared" si="7"/>
        <v>0</v>
      </c>
      <c r="AK48" s="35">
        <f t="shared" si="8"/>
        <v>0</v>
      </c>
      <c r="AL48" s="37">
        <f t="shared" si="3"/>
        <v>0</v>
      </c>
      <c r="AM48" s="38"/>
    </row>
    <row r="49" spans="1:39" s="39" customFormat="1" x14ac:dyDescent="0.25">
      <c r="A49" s="30">
        <v>34</v>
      </c>
      <c r="B49" s="31"/>
      <c r="C49" s="31"/>
      <c r="D49" s="31"/>
      <c r="E49" s="31"/>
      <c r="F49" s="31"/>
      <c r="G49" s="32"/>
      <c r="H49" s="33"/>
      <c r="I49" s="33"/>
      <c r="J49" s="34" t="str">
        <f t="shared" si="2"/>
        <v>-</v>
      </c>
      <c r="K49" s="90"/>
      <c r="L49" s="90"/>
      <c r="M49" s="96"/>
      <c r="N49" s="96"/>
      <c r="O49" s="74"/>
      <c r="P49" s="74"/>
      <c r="Q49" s="74"/>
      <c r="R49" s="96"/>
      <c r="S49" s="96"/>
      <c r="T49" s="96"/>
      <c r="U49" s="96"/>
      <c r="V49" s="96"/>
      <c r="W49" s="96"/>
      <c r="X49" s="96"/>
      <c r="Y49" s="96"/>
      <c r="Z49" s="74"/>
      <c r="AA49" s="74"/>
      <c r="AB49" s="74"/>
      <c r="AC49" s="74"/>
      <c r="AD49" s="74"/>
      <c r="AE49" s="74"/>
      <c r="AF49" s="74"/>
      <c r="AG49" s="35">
        <f>IF(G49="B-Cat. Good Moorning Hotel",(IF(K49&lt;&gt;"", VLOOKUP(K49,Tabelle3[],2,)*J49,0)),IF(G49="C-Cat. A&amp;O Hostel Berlin Kolumbus",IF(K49&lt;&gt;"", VLOOKUP(K49,Tabelle32[],2,)*J49,0),))</f>
        <v>0</v>
      </c>
      <c r="AH49" s="35">
        <f t="shared" si="6"/>
        <v>0</v>
      </c>
      <c r="AI49" s="36">
        <f t="shared" si="5"/>
        <v>0</v>
      </c>
      <c r="AJ49" s="36">
        <f t="shared" si="7"/>
        <v>0</v>
      </c>
      <c r="AK49" s="35">
        <f t="shared" si="8"/>
        <v>0</v>
      </c>
      <c r="AL49" s="37">
        <f t="shared" si="3"/>
        <v>0</v>
      </c>
      <c r="AM49" s="38"/>
    </row>
    <row r="50" spans="1:39" s="39" customFormat="1" x14ac:dyDescent="0.25">
      <c r="A50" s="30">
        <v>35</v>
      </c>
      <c r="B50" s="31"/>
      <c r="C50" s="31"/>
      <c r="D50" s="31"/>
      <c r="E50" s="31"/>
      <c r="F50" s="31"/>
      <c r="G50" s="32"/>
      <c r="H50" s="33"/>
      <c r="I50" s="33"/>
      <c r="J50" s="34" t="str">
        <f t="shared" si="2"/>
        <v>-</v>
      </c>
      <c r="K50" s="90"/>
      <c r="L50" s="90"/>
      <c r="M50" s="96"/>
      <c r="N50" s="96"/>
      <c r="O50" s="74"/>
      <c r="P50" s="74"/>
      <c r="Q50" s="74"/>
      <c r="R50" s="96"/>
      <c r="S50" s="96"/>
      <c r="T50" s="96"/>
      <c r="U50" s="96"/>
      <c r="V50" s="96"/>
      <c r="W50" s="96"/>
      <c r="X50" s="96"/>
      <c r="Y50" s="96"/>
      <c r="Z50" s="74"/>
      <c r="AA50" s="74"/>
      <c r="AB50" s="74"/>
      <c r="AC50" s="74"/>
      <c r="AD50" s="74"/>
      <c r="AE50" s="74"/>
      <c r="AF50" s="74"/>
      <c r="AG50" s="35">
        <f>IF(G50="B-Cat. Good Moorning Hotel",(IF(K50&lt;&gt;"", VLOOKUP(K50,Tabelle3[],2,)*J50,0)),IF(G50="C-Cat. A&amp;O Hostel Berlin Kolumbus",IF(K50&lt;&gt;"", VLOOKUP(K50,Tabelle32[],2,)*J50,0),))</f>
        <v>0</v>
      </c>
      <c r="AH50" s="35">
        <f t="shared" si="6"/>
        <v>0</v>
      </c>
      <c r="AI50" s="36">
        <f t="shared" si="5"/>
        <v>0</v>
      </c>
      <c r="AJ50" s="36">
        <f t="shared" si="7"/>
        <v>0</v>
      </c>
      <c r="AK50" s="35">
        <f t="shared" si="8"/>
        <v>0</v>
      </c>
      <c r="AL50" s="37">
        <f t="shared" si="3"/>
        <v>0</v>
      </c>
      <c r="AM50" s="38"/>
    </row>
    <row r="51" spans="1:39" s="39" customFormat="1" x14ac:dyDescent="0.25">
      <c r="A51" s="30">
        <v>36</v>
      </c>
      <c r="B51" s="31"/>
      <c r="C51" s="31"/>
      <c r="D51" s="31"/>
      <c r="E51" s="31"/>
      <c r="F51" s="31"/>
      <c r="G51" s="32"/>
      <c r="H51" s="33"/>
      <c r="I51" s="33"/>
      <c r="J51" s="34" t="str">
        <f t="shared" si="2"/>
        <v>-</v>
      </c>
      <c r="K51" s="90"/>
      <c r="L51" s="90"/>
      <c r="M51" s="96"/>
      <c r="N51" s="96"/>
      <c r="O51" s="74"/>
      <c r="P51" s="74"/>
      <c r="Q51" s="74"/>
      <c r="R51" s="96"/>
      <c r="S51" s="96"/>
      <c r="T51" s="96"/>
      <c r="U51" s="96"/>
      <c r="V51" s="96"/>
      <c r="W51" s="96"/>
      <c r="X51" s="96"/>
      <c r="Y51" s="96"/>
      <c r="Z51" s="74"/>
      <c r="AA51" s="74"/>
      <c r="AB51" s="74"/>
      <c r="AC51" s="74"/>
      <c r="AD51" s="74"/>
      <c r="AE51" s="74"/>
      <c r="AF51" s="74"/>
      <c r="AG51" s="35">
        <f>IF(G51="B-Cat. Good Moorning Hotel",(IF(K51&lt;&gt;"", VLOOKUP(K51,Tabelle3[],2,)*J51,0)),IF(G51="C-Cat. A&amp;O Hostel Berlin Kolumbus",IF(K51&lt;&gt;"", VLOOKUP(K51,Tabelle32[],2,)*J51,0),))</f>
        <v>0</v>
      </c>
      <c r="AH51" s="35">
        <f t="shared" si="6"/>
        <v>0</v>
      </c>
      <c r="AI51" s="36">
        <f t="shared" si="5"/>
        <v>0</v>
      </c>
      <c r="AJ51" s="36">
        <f t="shared" si="7"/>
        <v>0</v>
      </c>
      <c r="AK51" s="35">
        <f t="shared" si="8"/>
        <v>0</v>
      </c>
      <c r="AL51" s="37">
        <f t="shared" si="3"/>
        <v>0</v>
      </c>
      <c r="AM51" s="38"/>
    </row>
    <row r="52" spans="1:39" s="39" customFormat="1" x14ac:dyDescent="0.25">
      <c r="A52" s="30">
        <v>37</v>
      </c>
      <c r="B52" s="31"/>
      <c r="C52" s="31"/>
      <c r="D52" s="31"/>
      <c r="E52" s="31"/>
      <c r="F52" s="31"/>
      <c r="G52" s="32"/>
      <c r="H52" s="33"/>
      <c r="I52" s="33"/>
      <c r="J52" s="34" t="str">
        <f t="shared" si="2"/>
        <v>-</v>
      </c>
      <c r="K52" s="90"/>
      <c r="L52" s="90"/>
      <c r="M52" s="96"/>
      <c r="N52" s="96"/>
      <c r="O52" s="74"/>
      <c r="P52" s="74"/>
      <c r="Q52" s="74"/>
      <c r="R52" s="96"/>
      <c r="S52" s="96"/>
      <c r="T52" s="96"/>
      <c r="U52" s="96"/>
      <c r="V52" s="96"/>
      <c r="W52" s="96"/>
      <c r="X52" s="96"/>
      <c r="Y52" s="96"/>
      <c r="Z52" s="74"/>
      <c r="AA52" s="74"/>
      <c r="AB52" s="74"/>
      <c r="AC52" s="74"/>
      <c r="AD52" s="74"/>
      <c r="AE52" s="74"/>
      <c r="AF52" s="74"/>
      <c r="AG52" s="35">
        <f>IF(G52="B-Cat. Good Moorning Hotel",(IF(K52&lt;&gt;"", VLOOKUP(K52,Tabelle3[],2,)*J52,0)),IF(G52="C-Cat. A&amp;O Hostel Berlin Kolumbus",IF(K52&lt;&gt;"", VLOOKUP(K52,Tabelle32[],2,)*J52,0),))</f>
        <v>0</v>
      </c>
      <c r="AH52" s="35">
        <f t="shared" si="6"/>
        <v>0</v>
      </c>
      <c r="AI52" s="36">
        <f t="shared" si="5"/>
        <v>0</v>
      </c>
      <c r="AJ52" s="36">
        <f t="shared" si="7"/>
        <v>0</v>
      </c>
      <c r="AK52" s="35">
        <f t="shared" si="8"/>
        <v>0</v>
      </c>
      <c r="AL52" s="37">
        <f t="shared" si="3"/>
        <v>0</v>
      </c>
      <c r="AM52" s="38"/>
    </row>
    <row r="53" spans="1:39" s="39" customFormat="1" x14ac:dyDescent="0.25">
      <c r="A53" s="30">
        <v>38</v>
      </c>
      <c r="B53" s="31"/>
      <c r="C53" s="31"/>
      <c r="D53" s="31"/>
      <c r="E53" s="31"/>
      <c r="F53" s="31"/>
      <c r="G53" s="32"/>
      <c r="H53" s="33"/>
      <c r="I53" s="33"/>
      <c r="J53" s="34" t="str">
        <f t="shared" si="2"/>
        <v>-</v>
      </c>
      <c r="K53" s="90"/>
      <c r="L53" s="90"/>
      <c r="M53" s="96"/>
      <c r="N53" s="96"/>
      <c r="O53" s="74"/>
      <c r="P53" s="74"/>
      <c r="Q53" s="74"/>
      <c r="R53" s="96"/>
      <c r="S53" s="96"/>
      <c r="T53" s="96"/>
      <c r="U53" s="96"/>
      <c r="V53" s="96"/>
      <c r="W53" s="96"/>
      <c r="X53" s="96"/>
      <c r="Y53" s="96"/>
      <c r="Z53" s="74"/>
      <c r="AA53" s="74"/>
      <c r="AB53" s="74"/>
      <c r="AC53" s="74"/>
      <c r="AD53" s="74"/>
      <c r="AE53" s="74"/>
      <c r="AF53" s="74"/>
      <c r="AG53" s="35">
        <f>IF(G53="B-Cat. Good Moorning Hotel",(IF(K53&lt;&gt;"", VLOOKUP(K53,Tabelle3[],2,)*J53,0)),IF(G53="C-Cat. A&amp;O Hostel Berlin Kolumbus",IF(K53&lt;&gt;"", VLOOKUP(K53,Tabelle32[],2,)*J53,0),))</f>
        <v>0</v>
      </c>
      <c r="AH53" s="35">
        <f t="shared" si="6"/>
        <v>0</v>
      </c>
      <c r="AI53" s="36">
        <f t="shared" si="5"/>
        <v>0</v>
      </c>
      <c r="AJ53" s="36">
        <f t="shared" si="7"/>
        <v>0</v>
      </c>
      <c r="AK53" s="35">
        <f t="shared" si="8"/>
        <v>0</v>
      </c>
      <c r="AL53" s="37">
        <f t="shared" si="3"/>
        <v>0</v>
      </c>
      <c r="AM53" s="38"/>
    </row>
    <row r="54" spans="1:39" s="39" customFormat="1" x14ac:dyDescent="0.25">
      <c r="A54" s="30">
        <v>39</v>
      </c>
      <c r="B54" s="31"/>
      <c r="C54" s="31"/>
      <c r="D54" s="31"/>
      <c r="E54" s="31"/>
      <c r="F54" s="31"/>
      <c r="G54" s="32"/>
      <c r="H54" s="33"/>
      <c r="I54" s="33"/>
      <c r="J54" s="34" t="str">
        <f t="shared" si="2"/>
        <v>-</v>
      </c>
      <c r="K54" s="90"/>
      <c r="L54" s="90"/>
      <c r="M54" s="96"/>
      <c r="N54" s="96"/>
      <c r="O54" s="74"/>
      <c r="P54" s="74"/>
      <c r="Q54" s="74"/>
      <c r="R54" s="96"/>
      <c r="S54" s="96"/>
      <c r="T54" s="96"/>
      <c r="U54" s="96"/>
      <c r="V54" s="96"/>
      <c r="W54" s="96"/>
      <c r="X54" s="96"/>
      <c r="Y54" s="96"/>
      <c r="Z54" s="74"/>
      <c r="AA54" s="74"/>
      <c r="AB54" s="74"/>
      <c r="AC54" s="74"/>
      <c r="AD54" s="74"/>
      <c r="AE54" s="74"/>
      <c r="AF54" s="74"/>
      <c r="AG54" s="35">
        <f>IF(G54="B-Cat. Good Moorning Hotel",(IF(K54&lt;&gt;"", VLOOKUP(K54,Tabelle3[],2,)*J54,0)),IF(G54="C-Cat. A&amp;O Hostel Berlin Kolumbus",IF(K54&lt;&gt;"", VLOOKUP(K54,Tabelle32[],2,)*J54,0),))</f>
        <v>0</v>
      </c>
      <c r="AH54" s="35">
        <f t="shared" si="6"/>
        <v>0</v>
      </c>
      <c r="AI54" s="36">
        <f t="shared" si="5"/>
        <v>0</v>
      </c>
      <c r="AJ54" s="36">
        <f t="shared" si="7"/>
        <v>0</v>
      </c>
      <c r="AK54" s="35">
        <f t="shared" si="8"/>
        <v>0</v>
      </c>
      <c r="AL54" s="37">
        <f t="shared" si="3"/>
        <v>0</v>
      </c>
      <c r="AM54" s="38"/>
    </row>
    <row r="55" spans="1:39" s="39" customFormat="1" x14ac:dyDescent="0.25">
      <c r="A55" s="30">
        <v>40</v>
      </c>
      <c r="B55" s="31"/>
      <c r="C55" s="31"/>
      <c r="D55" s="31"/>
      <c r="E55" s="31"/>
      <c r="F55" s="31"/>
      <c r="G55" s="32"/>
      <c r="H55" s="33"/>
      <c r="I55" s="33"/>
      <c r="J55" s="34" t="str">
        <f t="shared" si="2"/>
        <v>-</v>
      </c>
      <c r="K55" s="90"/>
      <c r="L55" s="90"/>
      <c r="M55" s="96"/>
      <c r="N55" s="96"/>
      <c r="O55" s="74"/>
      <c r="P55" s="74"/>
      <c r="Q55" s="74"/>
      <c r="R55" s="96"/>
      <c r="S55" s="96"/>
      <c r="T55" s="96"/>
      <c r="U55" s="96"/>
      <c r="V55" s="96"/>
      <c r="W55" s="96"/>
      <c r="X55" s="96"/>
      <c r="Y55" s="96"/>
      <c r="Z55" s="74"/>
      <c r="AA55" s="74"/>
      <c r="AB55" s="74"/>
      <c r="AC55" s="74"/>
      <c r="AD55" s="74"/>
      <c r="AE55" s="74"/>
      <c r="AF55" s="74"/>
      <c r="AG55" s="35">
        <f>IF(G55="B-Cat. Good Moorning Hotel",(IF(K55&lt;&gt;"", VLOOKUP(K55,Tabelle3[],2,)*J55,0)),IF(G55="C-Cat. A&amp;O Hostel Berlin Kolumbus",IF(K55&lt;&gt;"", VLOOKUP(K55,Tabelle32[],2,)*J55,0),))</f>
        <v>0</v>
      </c>
      <c r="AH55" s="35">
        <f t="shared" si="6"/>
        <v>0</v>
      </c>
      <c r="AI55" s="36">
        <f t="shared" si="5"/>
        <v>0</v>
      </c>
      <c r="AJ55" s="36">
        <f t="shared" si="7"/>
        <v>0</v>
      </c>
      <c r="AK55" s="35">
        <f t="shared" si="8"/>
        <v>0</v>
      </c>
      <c r="AL55" s="37">
        <f t="shared" si="3"/>
        <v>0</v>
      </c>
      <c r="AM55" s="38"/>
    </row>
    <row r="56" spans="1:39" s="39" customFormat="1" x14ac:dyDescent="0.25">
      <c r="A56" s="30">
        <v>41</v>
      </c>
      <c r="B56" s="31"/>
      <c r="C56" s="31"/>
      <c r="D56" s="31"/>
      <c r="E56" s="31"/>
      <c r="F56" s="31"/>
      <c r="G56" s="32"/>
      <c r="H56" s="33"/>
      <c r="I56" s="33"/>
      <c r="J56" s="34" t="str">
        <f t="shared" si="2"/>
        <v>-</v>
      </c>
      <c r="K56" s="90"/>
      <c r="L56" s="90"/>
      <c r="M56" s="96"/>
      <c r="N56" s="96"/>
      <c r="O56" s="74"/>
      <c r="P56" s="74"/>
      <c r="Q56" s="74"/>
      <c r="R56" s="96"/>
      <c r="S56" s="96"/>
      <c r="T56" s="96"/>
      <c r="U56" s="96"/>
      <c r="V56" s="96"/>
      <c r="W56" s="96"/>
      <c r="X56" s="96"/>
      <c r="Y56" s="96"/>
      <c r="Z56" s="74"/>
      <c r="AA56" s="74"/>
      <c r="AB56" s="74"/>
      <c r="AC56" s="74"/>
      <c r="AD56" s="74"/>
      <c r="AE56" s="74"/>
      <c r="AF56" s="74"/>
      <c r="AG56" s="35">
        <f>IF(G56="B-Cat. Good Moorning Hotel",(IF(K56&lt;&gt;"", VLOOKUP(K56,Tabelle3[],2,)*J56,0)),IF(G56="C-Cat. A&amp;O Hostel Berlin Kolumbus",IF(K56&lt;&gt;"", VLOOKUP(K56,Tabelle32[],2,)*J56,0),))</f>
        <v>0</v>
      </c>
      <c r="AH56" s="35">
        <f t="shared" si="6"/>
        <v>0</v>
      </c>
      <c r="AI56" s="36">
        <f t="shared" si="5"/>
        <v>0</v>
      </c>
      <c r="AJ56" s="36">
        <f t="shared" si="7"/>
        <v>0</v>
      </c>
      <c r="AK56" s="35">
        <f t="shared" si="8"/>
        <v>0</v>
      </c>
      <c r="AL56" s="37">
        <f t="shared" si="3"/>
        <v>0</v>
      </c>
      <c r="AM56" s="38"/>
    </row>
    <row r="57" spans="1:39" s="39" customFormat="1" x14ac:dyDescent="0.25">
      <c r="A57" s="30">
        <v>42</v>
      </c>
      <c r="B57" s="31"/>
      <c r="C57" s="31"/>
      <c r="D57" s="31"/>
      <c r="E57" s="31"/>
      <c r="F57" s="31"/>
      <c r="G57" s="32"/>
      <c r="H57" s="33"/>
      <c r="I57" s="33"/>
      <c r="J57" s="34" t="str">
        <f t="shared" si="2"/>
        <v>-</v>
      </c>
      <c r="K57" s="90"/>
      <c r="L57" s="90"/>
      <c r="M57" s="96"/>
      <c r="N57" s="96"/>
      <c r="O57" s="74"/>
      <c r="P57" s="74"/>
      <c r="Q57" s="74"/>
      <c r="R57" s="96"/>
      <c r="S57" s="96"/>
      <c r="T57" s="96"/>
      <c r="U57" s="96"/>
      <c r="V57" s="96"/>
      <c r="W57" s="96"/>
      <c r="X57" s="96"/>
      <c r="Y57" s="96"/>
      <c r="Z57" s="74"/>
      <c r="AA57" s="74"/>
      <c r="AB57" s="74"/>
      <c r="AC57" s="74"/>
      <c r="AD57" s="74"/>
      <c r="AE57" s="74"/>
      <c r="AF57" s="74"/>
      <c r="AG57" s="35">
        <f>IF(G57="B-Cat. Good Moorning Hotel",(IF(K57&lt;&gt;"", VLOOKUP(K57,Tabelle3[],2,)*J57,0)),IF(G57="C-Cat. A&amp;O Hostel Berlin Kolumbus",IF(K57&lt;&gt;"", VLOOKUP(K57,Tabelle32[],2,)*J57,0),))</f>
        <v>0</v>
      </c>
      <c r="AH57" s="35">
        <f t="shared" si="6"/>
        <v>0</v>
      </c>
      <c r="AI57" s="36">
        <f t="shared" si="5"/>
        <v>0</v>
      </c>
      <c r="AJ57" s="36">
        <f t="shared" si="7"/>
        <v>0</v>
      </c>
      <c r="AK57" s="35">
        <f t="shared" si="8"/>
        <v>0</v>
      </c>
      <c r="AL57" s="37">
        <f t="shared" si="3"/>
        <v>0</v>
      </c>
      <c r="AM57" s="38"/>
    </row>
    <row r="58" spans="1:39" s="39" customFormat="1" x14ac:dyDescent="0.25">
      <c r="A58" s="30">
        <v>43</v>
      </c>
      <c r="B58" s="31"/>
      <c r="C58" s="31"/>
      <c r="D58" s="31"/>
      <c r="E58" s="31"/>
      <c r="F58" s="31"/>
      <c r="G58" s="32"/>
      <c r="H58" s="33"/>
      <c r="I58" s="33"/>
      <c r="J58" s="34" t="str">
        <f t="shared" si="2"/>
        <v>-</v>
      </c>
      <c r="K58" s="90"/>
      <c r="L58" s="90"/>
      <c r="M58" s="96"/>
      <c r="N58" s="96"/>
      <c r="O58" s="74"/>
      <c r="P58" s="74"/>
      <c r="Q58" s="74"/>
      <c r="R58" s="96"/>
      <c r="S58" s="96"/>
      <c r="T58" s="96"/>
      <c r="U58" s="96"/>
      <c r="V58" s="96"/>
      <c r="W58" s="96"/>
      <c r="X58" s="96"/>
      <c r="Y58" s="96"/>
      <c r="Z58" s="74"/>
      <c r="AA58" s="74"/>
      <c r="AB58" s="74"/>
      <c r="AC58" s="74"/>
      <c r="AD58" s="74"/>
      <c r="AE58" s="74"/>
      <c r="AF58" s="74"/>
      <c r="AG58" s="35">
        <f>IF(G58="B-Cat. Good Moorning Hotel",(IF(K58&lt;&gt;"", VLOOKUP(K58,Tabelle3[],2,)*J58,0)),IF(G58="C-Cat. A&amp;O Hostel Berlin Kolumbus",IF(K58&lt;&gt;"", VLOOKUP(K58,Tabelle32[],2,)*J58,0),))</f>
        <v>0</v>
      </c>
      <c r="AH58" s="35">
        <f t="shared" si="6"/>
        <v>0</v>
      </c>
      <c r="AI58" s="36">
        <f t="shared" si="5"/>
        <v>0</v>
      </c>
      <c r="AJ58" s="36">
        <f t="shared" si="7"/>
        <v>0</v>
      </c>
      <c r="AK58" s="35">
        <f t="shared" si="8"/>
        <v>0</v>
      </c>
      <c r="AL58" s="37">
        <f t="shared" si="3"/>
        <v>0</v>
      </c>
      <c r="AM58" s="38"/>
    </row>
    <row r="59" spans="1:39" s="39" customFormat="1" x14ac:dyDescent="0.25">
      <c r="A59" s="30">
        <v>44</v>
      </c>
      <c r="B59" s="31"/>
      <c r="C59" s="31"/>
      <c r="D59" s="31"/>
      <c r="E59" s="31"/>
      <c r="F59" s="31"/>
      <c r="G59" s="32"/>
      <c r="H59" s="33"/>
      <c r="I59" s="33"/>
      <c r="J59" s="34" t="str">
        <f t="shared" si="2"/>
        <v>-</v>
      </c>
      <c r="K59" s="90"/>
      <c r="L59" s="90"/>
      <c r="M59" s="96"/>
      <c r="N59" s="96"/>
      <c r="O59" s="74"/>
      <c r="P59" s="74"/>
      <c r="Q59" s="74"/>
      <c r="R59" s="96"/>
      <c r="S59" s="96"/>
      <c r="T59" s="96"/>
      <c r="U59" s="96"/>
      <c r="V59" s="96"/>
      <c r="W59" s="96"/>
      <c r="X59" s="96"/>
      <c r="Y59" s="96"/>
      <c r="Z59" s="74"/>
      <c r="AA59" s="74"/>
      <c r="AB59" s="74"/>
      <c r="AC59" s="74"/>
      <c r="AD59" s="74"/>
      <c r="AE59" s="74"/>
      <c r="AF59" s="74"/>
      <c r="AG59" s="35">
        <f>IF(G59="B-Cat. Good Moorning Hotel",(IF(K59&lt;&gt;"", VLOOKUP(K59,Tabelle3[],2,)*J59,0)),IF(G59="C-Cat. A&amp;O Hostel Berlin Kolumbus",IF(K59&lt;&gt;"", VLOOKUP(K59,Tabelle32[],2,)*J59,0),))</f>
        <v>0</v>
      </c>
      <c r="AH59" s="35">
        <f t="shared" si="6"/>
        <v>0</v>
      </c>
      <c r="AI59" s="36">
        <f t="shared" si="5"/>
        <v>0</v>
      </c>
      <c r="AJ59" s="36">
        <f t="shared" si="7"/>
        <v>0</v>
      </c>
      <c r="AK59" s="35">
        <f t="shared" si="8"/>
        <v>0</v>
      </c>
      <c r="AL59" s="37">
        <f t="shared" si="3"/>
        <v>0</v>
      </c>
      <c r="AM59" s="38"/>
    </row>
    <row r="60" spans="1:39" s="39" customFormat="1" x14ac:dyDescent="0.25">
      <c r="A60" s="30">
        <v>45</v>
      </c>
      <c r="B60" s="31"/>
      <c r="C60" s="31"/>
      <c r="D60" s="31"/>
      <c r="E60" s="31"/>
      <c r="F60" s="31"/>
      <c r="G60" s="32"/>
      <c r="H60" s="33"/>
      <c r="I60" s="33"/>
      <c r="J60" s="34" t="str">
        <f t="shared" si="2"/>
        <v>-</v>
      </c>
      <c r="K60" s="90"/>
      <c r="L60" s="90"/>
      <c r="M60" s="96"/>
      <c r="N60" s="96"/>
      <c r="O60" s="74"/>
      <c r="P60" s="74"/>
      <c r="Q60" s="74"/>
      <c r="R60" s="96"/>
      <c r="S60" s="96"/>
      <c r="T60" s="96"/>
      <c r="U60" s="96"/>
      <c r="V60" s="96"/>
      <c r="W60" s="96"/>
      <c r="X60" s="96"/>
      <c r="Y60" s="96"/>
      <c r="Z60" s="74"/>
      <c r="AA60" s="74"/>
      <c r="AB60" s="74"/>
      <c r="AC60" s="74"/>
      <c r="AD60" s="74"/>
      <c r="AE60" s="74"/>
      <c r="AF60" s="74"/>
      <c r="AG60" s="35">
        <f>IF(G60="B-Cat. Good Moorning Hotel",(IF(K60&lt;&gt;"", VLOOKUP(K60,Tabelle3[],2,)*J60,0)),IF(G60="C-Cat. A&amp;O Hostel Berlin Kolumbus",IF(K60&lt;&gt;"", VLOOKUP(K60,Tabelle32[],2,)*J60,0),))</f>
        <v>0</v>
      </c>
      <c r="AH60" s="35">
        <f t="shared" si="6"/>
        <v>0</v>
      </c>
      <c r="AI60" s="36">
        <f t="shared" si="5"/>
        <v>0</v>
      </c>
      <c r="AJ60" s="36">
        <f t="shared" si="7"/>
        <v>0</v>
      </c>
      <c r="AK60" s="35">
        <f t="shared" si="8"/>
        <v>0</v>
      </c>
      <c r="AL60" s="37">
        <f t="shared" si="3"/>
        <v>0</v>
      </c>
      <c r="AM60" s="38"/>
    </row>
    <row r="61" spans="1:39" s="39" customFormat="1" x14ac:dyDescent="0.25">
      <c r="A61" s="30">
        <v>46</v>
      </c>
      <c r="B61" s="31"/>
      <c r="C61" s="31"/>
      <c r="D61" s="31"/>
      <c r="E61" s="31"/>
      <c r="F61" s="31"/>
      <c r="G61" s="32"/>
      <c r="H61" s="33"/>
      <c r="I61" s="33"/>
      <c r="J61" s="34" t="str">
        <f t="shared" si="2"/>
        <v>-</v>
      </c>
      <c r="K61" s="90"/>
      <c r="L61" s="90"/>
      <c r="M61" s="96"/>
      <c r="N61" s="96"/>
      <c r="O61" s="74"/>
      <c r="P61" s="74"/>
      <c r="Q61" s="74"/>
      <c r="R61" s="96"/>
      <c r="S61" s="96"/>
      <c r="T61" s="96"/>
      <c r="U61" s="96"/>
      <c r="V61" s="96"/>
      <c r="W61" s="96"/>
      <c r="X61" s="96"/>
      <c r="Y61" s="96"/>
      <c r="Z61" s="74"/>
      <c r="AA61" s="74"/>
      <c r="AB61" s="74"/>
      <c r="AC61" s="74"/>
      <c r="AD61" s="74"/>
      <c r="AE61" s="74"/>
      <c r="AF61" s="74"/>
      <c r="AG61" s="35">
        <f>IF(G61="B-Cat. Good Moorning Hotel",(IF(K61&lt;&gt;"", VLOOKUP(K61,Tabelle3[],2,)*J61,0)),IF(G61="C-Cat. A&amp;O Hostel Berlin Kolumbus",IF(K61&lt;&gt;"", VLOOKUP(K61,Tabelle32[],2,)*J61,0),))</f>
        <v>0</v>
      </c>
      <c r="AH61" s="35">
        <f t="shared" si="6"/>
        <v>0</v>
      </c>
      <c r="AI61" s="36">
        <f t="shared" si="5"/>
        <v>0</v>
      </c>
      <c r="AJ61" s="36">
        <f t="shared" si="7"/>
        <v>0</v>
      </c>
      <c r="AK61" s="35">
        <f t="shared" si="8"/>
        <v>0</v>
      </c>
      <c r="AL61" s="37">
        <f t="shared" si="3"/>
        <v>0</v>
      </c>
      <c r="AM61" s="38"/>
    </row>
    <row r="62" spans="1:39" s="39" customFormat="1" x14ac:dyDescent="0.25">
      <c r="A62" s="30">
        <v>47</v>
      </c>
      <c r="B62" s="31"/>
      <c r="C62" s="31"/>
      <c r="D62" s="31"/>
      <c r="E62" s="31"/>
      <c r="F62" s="31"/>
      <c r="G62" s="32"/>
      <c r="H62" s="33"/>
      <c r="I62" s="33"/>
      <c r="J62" s="34" t="str">
        <f t="shared" si="2"/>
        <v>-</v>
      </c>
      <c r="K62" s="90"/>
      <c r="L62" s="90"/>
      <c r="M62" s="96"/>
      <c r="N62" s="96"/>
      <c r="O62" s="74"/>
      <c r="P62" s="74"/>
      <c r="Q62" s="74"/>
      <c r="R62" s="96"/>
      <c r="S62" s="96"/>
      <c r="T62" s="96"/>
      <c r="U62" s="96"/>
      <c r="V62" s="96"/>
      <c r="W62" s="96"/>
      <c r="X62" s="96"/>
      <c r="Y62" s="96"/>
      <c r="Z62" s="74"/>
      <c r="AA62" s="74"/>
      <c r="AB62" s="74"/>
      <c r="AC62" s="74"/>
      <c r="AD62" s="74"/>
      <c r="AE62" s="74"/>
      <c r="AF62" s="74"/>
      <c r="AG62" s="35">
        <f>IF(G62="B-Cat. Good Moorning Hotel",(IF(K62&lt;&gt;"", VLOOKUP(K62,Tabelle3[],2,)*J62,0)),IF(G62="C-Cat. A&amp;O Hostel Berlin Kolumbus",IF(K62&lt;&gt;"", VLOOKUP(K62,Tabelle32[],2,)*J62,0),))</f>
        <v>0</v>
      </c>
      <c r="AH62" s="35">
        <f t="shared" si="6"/>
        <v>0</v>
      </c>
      <c r="AI62" s="36">
        <f t="shared" si="5"/>
        <v>0</v>
      </c>
      <c r="AJ62" s="36">
        <f t="shared" si="7"/>
        <v>0</v>
      </c>
      <c r="AK62" s="35">
        <f t="shared" si="8"/>
        <v>0</v>
      </c>
      <c r="AL62" s="37">
        <f t="shared" si="3"/>
        <v>0</v>
      </c>
      <c r="AM62" s="38"/>
    </row>
    <row r="63" spans="1:39" s="39" customFormat="1" x14ac:dyDescent="0.25">
      <c r="A63" s="30">
        <v>48</v>
      </c>
      <c r="B63" s="31"/>
      <c r="C63" s="31"/>
      <c r="D63" s="31"/>
      <c r="E63" s="31"/>
      <c r="F63" s="31"/>
      <c r="G63" s="32"/>
      <c r="H63" s="33"/>
      <c r="I63" s="33"/>
      <c r="J63" s="34" t="str">
        <f t="shared" si="2"/>
        <v>-</v>
      </c>
      <c r="K63" s="90"/>
      <c r="L63" s="90"/>
      <c r="M63" s="96"/>
      <c r="N63" s="96"/>
      <c r="O63" s="74"/>
      <c r="P63" s="74"/>
      <c r="Q63" s="74"/>
      <c r="R63" s="96"/>
      <c r="S63" s="96"/>
      <c r="T63" s="96"/>
      <c r="U63" s="96"/>
      <c r="V63" s="96"/>
      <c r="W63" s="96"/>
      <c r="X63" s="96"/>
      <c r="Y63" s="96"/>
      <c r="Z63" s="74"/>
      <c r="AA63" s="74"/>
      <c r="AB63" s="74"/>
      <c r="AC63" s="74"/>
      <c r="AD63" s="74"/>
      <c r="AE63" s="74"/>
      <c r="AF63" s="74"/>
      <c r="AG63" s="35">
        <f>IF(G63="B-Cat. Good Moorning Hotel",(IF(K63&lt;&gt;"", VLOOKUP(K63,Tabelle3[],2,)*J63,0)),IF(G63="C-Cat. A&amp;O Hostel Berlin Kolumbus",IF(K63&lt;&gt;"", VLOOKUP(K63,Tabelle32[],2,)*J63,0),))</f>
        <v>0</v>
      </c>
      <c r="AH63" s="35">
        <f t="shared" si="6"/>
        <v>0</v>
      </c>
      <c r="AI63" s="36">
        <f t="shared" si="5"/>
        <v>0</v>
      </c>
      <c r="AJ63" s="36">
        <f t="shared" si="7"/>
        <v>0</v>
      </c>
      <c r="AK63" s="35">
        <f t="shared" si="8"/>
        <v>0</v>
      </c>
      <c r="AL63" s="37">
        <f t="shared" si="3"/>
        <v>0</v>
      </c>
      <c r="AM63" s="38"/>
    </row>
    <row r="64" spans="1:39" s="39" customFormat="1" x14ac:dyDescent="0.25">
      <c r="A64" s="30">
        <v>49</v>
      </c>
      <c r="B64" s="31"/>
      <c r="C64" s="31"/>
      <c r="D64" s="31"/>
      <c r="E64" s="31"/>
      <c r="F64" s="31"/>
      <c r="G64" s="32"/>
      <c r="H64" s="33"/>
      <c r="I64" s="33"/>
      <c r="J64" s="34" t="str">
        <f t="shared" si="2"/>
        <v>-</v>
      </c>
      <c r="K64" s="90"/>
      <c r="L64" s="90"/>
      <c r="M64" s="96"/>
      <c r="N64" s="96"/>
      <c r="O64" s="74"/>
      <c r="P64" s="74"/>
      <c r="Q64" s="74"/>
      <c r="R64" s="96"/>
      <c r="S64" s="96"/>
      <c r="T64" s="96"/>
      <c r="U64" s="96"/>
      <c r="V64" s="96"/>
      <c r="W64" s="96"/>
      <c r="X64" s="96"/>
      <c r="Y64" s="96"/>
      <c r="Z64" s="74"/>
      <c r="AA64" s="74"/>
      <c r="AB64" s="74"/>
      <c r="AC64" s="74"/>
      <c r="AD64" s="74"/>
      <c r="AE64" s="74"/>
      <c r="AF64" s="74"/>
      <c r="AG64" s="35">
        <f>IF(G64="B-Cat. Good Moorning Hotel",(IF(K64&lt;&gt;"", VLOOKUP(K64,Tabelle3[],2,)*J64,0)),IF(G64="C-Cat. A&amp;O Hostel Berlin Kolumbus",IF(K64&lt;&gt;"", VLOOKUP(K64,Tabelle32[],2,)*J64,0),))</f>
        <v>0</v>
      </c>
      <c r="AH64" s="35">
        <f t="shared" si="6"/>
        <v>0</v>
      </c>
      <c r="AI64" s="36">
        <f t="shared" si="5"/>
        <v>0</v>
      </c>
      <c r="AJ64" s="36">
        <f t="shared" si="7"/>
        <v>0</v>
      </c>
      <c r="AK64" s="35">
        <f t="shared" si="8"/>
        <v>0</v>
      </c>
      <c r="AL64" s="37">
        <f t="shared" si="3"/>
        <v>0</v>
      </c>
      <c r="AM64" s="38"/>
    </row>
    <row r="65" spans="1:39" s="39" customFormat="1" x14ac:dyDescent="0.25">
      <c r="A65" s="30">
        <v>50</v>
      </c>
      <c r="B65" s="31"/>
      <c r="C65" s="31"/>
      <c r="D65" s="31"/>
      <c r="E65" s="31"/>
      <c r="F65" s="31"/>
      <c r="G65" s="32"/>
      <c r="H65" s="33"/>
      <c r="I65" s="33"/>
      <c r="J65" s="34" t="str">
        <f t="shared" si="2"/>
        <v>-</v>
      </c>
      <c r="K65" s="90"/>
      <c r="L65" s="90"/>
      <c r="M65" s="96"/>
      <c r="N65" s="96"/>
      <c r="O65" s="74"/>
      <c r="P65" s="74"/>
      <c r="Q65" s="74"/>
      <c r="R65" s="96"/>
      <c r="S65" s="96"/>
      <c r="T65" s="96"/>
      <c r="U65" s="96"/>
      <c r="V65" s="96"/>
      <c r="W65" s="96"/>
      <c r="X65" s="96"/>
      <c r="Y65" s="96"/>
      <c r="Z65" s="74"/>
      <c r="AA65" s="74"/>
      <c r="AB65" s="74"/>
      <c r="AC65" s="74"/>
      <c r="AD65" s="74"/>
      <c r="AE65" s="74"/>
      <c r="AF65" s="74"/>
      <c r="AG65" s="35">
        <f>IF(G65="B-Cat. Good Moorning Hotel",(IF(K65&lt;&gt;"", VLOOKUP(K65,Tabelle3[],2,)*J65,0)),IF(G65="C-Cat. A&amp;O Hostel Berlin Kolumbus",IF(K65&lt;&gt;"", VLOOKUP(K65,Tabelle32[],2,)*J65,0),))</f>
        <v>0</v>
      </c>
      <c r="AH65" s="35">
        <f t="shared" si="6"/>
        <v>0</v>
      </c>
      <c r="AI65" s="36">
        <f t="shared" si="5"/>
        <v>0</v>
      </c>
      <c r="AJ65" s="36">
        <f t="shared" si="7"/>
        <v>0</v>
      </c>
      <c r="AK65" s="35">
        <f t="shared" si="8"/>
        <v>0</v>
      </c>
      <c r="AL65" s="37">
        <f t="shared" si="3"/>
        <v>0</v>
      </c>
      <c r="AM65" s="38"/>
    </row>
    <row r="66" spans="1:39" s="39" customFormat="1" x14ac:dyDescent="0.25">
      <c r="A66" s="30">
        <v>51</v>
      </c>
      <c r="B66" s="31"/>
      <c r="C66" s="31"/>
      <c r="D66" s="31"/>
      <c r="E66" s="31"/>
      <c r="F66" s="31"/>
      <c r="G66" s="32"/>
      <c r="H66" s="33"/>
      <c r="I66" s="33"/>
      <c r="J66" s="34" t="str">
        <f t="shared" si="2"/>
        <v>-</v>
      </c>
      <c r="K66" s="90"/>
      <c r="L66" s="90"/>
      <c r="M66" s="96"/>
      <c r="N66" s="96"/>
      <c r="O66" s="74"/>
      <c r="P66" s="74"/>
      <c r="Q66" s="74"/>
      <c r="R66" s="96"/>
      <c r="S66" s="96"/>
      <c r="T66" s="96"/>
      <c r="U66" s="96"/>
      <c r="V66" s="96"/>
      <c r="W66" s="96"/>
      <c r="X66" s="96"/>
      <c r="Y66" s="96"/>
      <c r="Z66" s="74"/>
      <c r="AA66" s="74"/>
      <c r="AB66" s="74"/>
      <c r="AC66" s="74"/>
      <c r="AD66" s="74"/>
      <c r="AE66" s="74"/>
      <c r="AF66" s="74"/>
      <c r="AG66" s="35">
        <f>IF(G66="B-Cat. Good Moorning Hotel",(IF(K66&lt;&gt;"", VLOOKUP(K66,Tabelle3[],2,)*J66,0)),IF(G66="C-Cat. A&amp;O Hostel Berlin Kolumbus",IF(K66&lt;&gt;"", VLOOKUP(K66,Tabelle32[],2,)*J66,0),))</f>
        <v>0</v>
      </c>
      <c r="AH66" s="35">
        <f t="shared" si="6"/>
        <v>0</v>
      </c>
      <c r="AI66" s="36">
        <f t="shared" si="5"/>
        <v>0</v>
      </c>
      <c r="AJ66" s="36">
        <f t="shared" si="7"/>
        <v>0</v>
      </c>
      <c r="AK66" s="35">
        <f t="shared" si="8"/>
        <v>0</v>
      </c>
      <c r="AL66" s="37">
        <f t="shared" si="3"/>
        <v>0</v>
      </c>
      <c r="AM66" s="38"/>
    </row>
    <row r="67" spans="1:39" s="39" customFormat="1" x14ac:dyDescent="0.25">
      <c r="A67" s="30">
        <v>52</v>
      </c>
      <c r="B67" s="31"/>
      <c r="C67" s="31"/>
      <c r="D67" s="31"/>
      <c r="E67" s="31"/>
      <c r="F67" s="31"/>
      <c r="G67" s="32"/>
      <c r="H67" s="33"/>
      <c r="I67" s="33"/>
      <c r="J67" s="34" t="str">
        <f t="shared" si="2"/>
        <v>-</v>
      </c>
      <c r="K67" s="90"/>
      <c r="L67" s="90"/>
      <c r="M67" s="96"/>
      <c r="N67" s="96"/>
      <c r="O67" s="74"/>
      <c r="P67" s="74"/>
      <c r="Q67" s="74"/>
      <c r="R67" s="96"/>
      <c r="S67" s="96"/>
      <c r="T67" s="96"/>
      <c r="U67" s="96"/>
      <c r="V67" s="96"/>
      <c r="W67" s="96"/>
      <c r="X67" s="96"/>
      <c r="Y67" s="96"/>
      <c r="Z67" s="74"/>
      <c r="AA67" s="74"/>
      <c r="AB67" s="74"/>
      <c r="AC67" s="74"/>
      <c r="AD67" s="74"/>
      <c r="AE67" s="74"/>
      <c r="AF67" s="74"/>
      <c r="AG67" s="35">
        <f>IF(G67="B-Cat. Good Moorning Hotel",(IF(K67&lt;&gt;"", VLOOKUP(K67,Tabelle3[],2,)*J67,0)),IF(G67="C-Cat. A&amp;O Hostel Berlin Kolumbus",IF(K67&lt;&gt;"", VLOOKUP(K67,Tabelle32[],2,)*J67,0),))</f>
        <v>0</v>
      </c>
      <c r="AH67" s="35">
        <f t="shared" si="6"/>
        <v>0</v>
      </c>
      <c r="AI67" s="36">
        <f t="shared" si="5"/>
        <v>0</v>
      </c>
      <c r="AJ67" s="36">
        <f t="shared" si="7"/>
        <v>0</v>
      </c>
      <c r="AK67" s="35">
        <f t="shared" si="8"/>
        <v>0</v>
      </c>
      <c r="AL67" s="37">
        <f t="shared" si="3"/>
        <v>0</v>
      </c>
      <c r="AM67" s="38"/>
    </row>
    <row r="68" spans="1:39" s="39" customFormat="1" x14ac:dyDescent="0.25">
      <c r="A68" s="30">
        <v>53</v>
      </c>
      <c r="B68" s="31"/>
      <c r="C68" s="31"/>
      <c r="D68" s="31"/>
      <c r="E68" s="31"/>
      <c r="F68" s="31"/>
      <c r="G68" s="32"/>
      <c r="H68" s="33"/>
      <c r="I68" s="33"/>
      <c r="J68" s="34" t="str">
        <f t="shared" si="2"/>
        <v>-</v>
      </c>
      <c r="K68" s="90"/>
      <c r="L68" s="90"/>
      <c r="M68" s="96"/>
      <c r="N68" s="96"/>
      <c r="O68" s="74"/>
      <c r="P68" s="74"/>
      <c r="Q68" s="74"/>
      <c r="R68" s="96"/>
      <c r="S68" s="96"/>
      <c r="T68" s="96"/>
      <c r="U68" s="96"/>
      <c r="V68" s="96"/>
      <c r="W68" s="96"/>
      <c r="X68" s="96"/>
      <c r="Y68" s="96"/>
      <c r="Z68" s="74"/>
      <c r="AA68" s="74"/>
      <c r="AB68" s="74"/>
      <c r="AC68" s="74"/>
      <c r="AD68" s="74"/>
      <c r="AE68" s="74"/>
      <c r="AF68" s="74"/>
      <c r="AG68" s="35">
        <f>IF(G68="B-Cat. Good Moorning Hotel",(IF(K68&lt;&gt;"", VLOOKUP(K68,Tabelle3[],2,)*J68,0)),IF(G68="C-Cat. A&amp;O Hostel Berlin Kolumbus",IF(K68&lt;&gt;"", VLOOKUP(K68,Tabelle32[],2,)*J68,0),))</f>
        <v>0</v>
      </c>
      <c r="AH68" s="35">
        <f t="shared" si="6"/>
        <v>0</v>
      </c>
      <c r="AI68" s="36">
        <f t="shared" si="5"/>
        <v>0</v>
      </c>
      <c r="AJ68" s="36">
        <f t="shared" si="7"/>
        <v>0</v>
      </c>
      <c r="AK68" s="35">
        <f t="shared" si="8"/>
        <v>0</v>
      </c>
      <c r="AL68" s="37">
        <f t="shared" si="3"/>
        <v>0</v>
      </c>
      <c r="AM68" s="38"/>
    </row>
    <row r="69" spans="1:39" s="39" customFormat="1" x14ac:dyDescent="0.25">
      <c r="A69" s="30">
        <v>54</v>
      </c>
      <c r="B69" s="31"/>
      <c r="C69" s="31"/>
      <c r="D69" s="31"/>
      <c r="E69" s="31"/>
      <c r="F69" s="31"/>
      <c r="G69" s="32"/>
      <c r="H69" s="33"/>
      <c r="I69" s="33"/>
      <c r="J69" s="34" t="str">
        <f t="shared" si="2"/>
        <v>-</v>
      </c>
      <c r="K69" s="90"/>
      <c r="L69" s="90"/>
      <c r="M69" s="96"/>
      <c r="N69" s="96"/>
      <c r="O69" s="74"/>
      <c r="P69" s="74"/>
      <c r="Q69" s="74"/>
      <c r="R69" s="96"/>
      <c r="S69" s="96"/>
      <c r="T69" s="96"/>
      <c r="U69" s="96"/>
      <c r="V69" s="96"/>
      <c r="W69" s="96"/>
      <c r="X69" s="96"/>
      <c r="Y69" s="96"/>
      <c r="Z69" s="74"/>
      <c r="AA69" s="74"/>
      <c r="AB69" s="74"/>
      <c r="AC69" s="74"/>
      <c r="AD69" s="74"/>
      <c r="AE69" s="74"/>
      <c r="AF69" s="74"/>
      <c r="AG69" s="35">
        <f>IF(G69="B-Cat. Good Moorning Hotel",(IF(K69&lt;&gt;"", VLOOKUP(K69,Tabelle3[],2,)*J69,0)),IF(G69="C-Cat. A&amp;O Hostel Berlin Kolumbus",IF(K69&lt;&gt;"", VLOOKUP(K69,Tabelle32[],2,)*J69,0),))</f>
        <v>0</v>
      </c>
      <c r="AH69" s="35">
        <f t="shared" si="6"/>
        <v>0</v>
      </c>
      <c r="AI69" s="36">
        <f t="shared" si="5"/>
        <v>0</v>
      </c>
      <c r="AJ69" s="36">
        <f t="shared" si="7"/>
        <v>0</v>
      </c>
      <c r="AK69" s="35">
        <f t="shared" si="8"/>
        <v>0</v>
      </c>
      <c r="AL69" s="37">
        <f t="shared" si="3"/>
        <v>0</v>
      </c>
      <c r="AM69" s="38"/>
    </row>
    <row r="70" spans="1:39" s="39" customFormat="1" x14ac:dyDescent="0.25">
      <c r="A70" s="30">
        <v>55</v>
      </c>
      <c r="B70" s="31"/>
      <c r="C70" s="31"/>
      <c r="D70" s="31"/>
      <c r="E70" s="31"/>
      <c r="F70" s="31"/>
      <c r="G70" s="32"/>
      <c r="H70" s="33"/>
      <c r="I70" s="33"/>
      <c r="J70" s="34" t="str">
        <f t="shared" si="2"/>
        <v>-</v>
      </c>
      <c r="K70" s="90"/>
      <c r="L70" s="90"/>
      <c r="M70" s="96"/>
      <c r="N70" s="96"/>
      <c r="O70" s="74"/>
      <c r="P70" s="74"/>
      <c r="Q70" s="74"/>
      <c r="R70" s="96"/>
      <c r="S70" s="96"/>
      <c r="T70" s="96"/>
      <c r="U70" s="96"/>
      <c r="V70" s="96"/>
      <c r="W70" s="96"/>
      <c r="X70" s="96"/>
      <c r="Y70" s="96"/>
      <c r="Z70" s="74"/>
      <c r="AA70" s="74"/>
      <c r="AB70" s="74"/>
      <c r="AC70" s="74"/>
      <c r="AD70" s="74"/>
      <c r="AE70" s="74"/>
      <c r="AF70" s="74"/>
      <c r="AG70" s="35">
        <f>IF(G70="B-Cat. Good Moorning Hotel",(IF(K70&lt;&gt;"", VLOOKUP(K70,Tabelle3[],2,)*J70,0)),IF(G70="C-Cat. A&amp;O Hostel Berlin Kolumbus",IF(K70&lt;&gt;"", VLOOKUP(K70,Tabelle32[],2,)*J70,0),))</f>
        <v>0</v>
      </c>
      <c r="AH70" s="35">
        <f t="shared" si="6"/>
        <v>0</v>
      </c>
      <c r="AI70" s="36">
        <f t="shared" si="5"/>
        <v>0</v>
      </c>
      <c r="AJ70" s="36">
        <f t="shared" si="7"/>
        <v>0</v>
      </c>
      <c r="AK70" s="35">
        <f t="shared" si="8"/>
        <v>0</v>
      </c>
      <c r="AL70" s="37">
        <f t="shared" si="3"/>
        <v>0</v>
      </c>
      <c r="AM70" s="38"/>
    </row>
    <row r="71" spans="1:39" s="39" customFormat="1" x14ac:dyDescent="0.25">
      <c r="A71" s="30">
        <v>56</v>
      </c>
      <c r="B71" s="31"/>
      <c r="C71" s="31"/>
      <c r="D71" s="31"/>
      <c r="E71" s="31"/>
      <c r="F71" s="31"/>
      <c r="G71" s="32"/>
      <c r="H71" s="33"/>
      <c r="I71" s="33"/>
      <c r="J71" s="34" t="str">
        <f t="shared" si="2"/>
        <v>-</v>
      </c>
      <c r="K71" s="90"/>
      <c r="L71" s="90"/>
      <c r="M71" s="96"/>
      <c r="N71" s="96"/>
      <c r="O71" s="74"/>
      <c r="P71" s="74"/>
      <c r="Q71" s="74"/>
      <c r="R71" s="96"/>
      <c r="S71" s="96"/>
      <c r="T71" s="96"/>
      <c r="U71" s="96"/>
      <c r="V71" s="96"/>
      <c r="W71" s="96"/>
      <c r="X71" s="96"/>
      <c r="Y71" s="96"/>
      <c r="Z71" s="74"/>
      <c r="AA71" s="74"/>
      <c r="AB71" s="74"/>
      <c r="AC71" s="74"/>
      <c r="AD71" s="74"/>
      <c r="AE71" s="74"/>
      <c r="AF71" s="74"/>
      <c r="AG71" s="35">
        <f>IF(G71="B-Cat. Good Moorning Hotel",(IF(K71&lt;&gt;"", VLOOKUP(K71,Tabelle3[],2,)*J71,0)),IF(G71="C-Cat. A&amp;O Hostel Berlin Kolumbus",IF(K71&lt;&gt;"", VLOOKUP(K71,Tabelle32[],2,)*J71,0),))</f>
        <v>0</v>
      </c>
      <c r="AH71" s="35">
        <f t="shared" si="6"/>
        <v>0</v>
      </c>
      <c r="AI71" s="36">
        <f t="shared" si="5"/>
        <v>0</v>
      </c>
      <c r="AJ71" s="36">
        <f t="shared" si="7"/>
        <v>0</v>
      </c>
      <c r="AK71" s="35">
        <f t="shared" si="8"/>
        <v>0</v>
      </c>
      <c r="AL71" s="37">
        <f t="shared" si="3"/>
        <v>0</v>
      </c>
      <c r="AM71" s="38"/>
    </row>
    <row r="72" spans="1:39" s="39" customFormat="1" x14ac:dyDescent="0.25">
      <c r="A72" s="30">
        <v>57</v>
      </c>
      <c r="B72" s="31"/>
      <c r="C72" s="31"/>
      <c r="D72" s="31"/>
      <c r="E72" s="31"/>
      <c r="F72" s="31"/>
      <c r="G72" s="32"/>
      <c r="H72" s="33"/>
      <c r="I72" s="33"/>
      <c r="J72" s="34" t="str">
        <f t="shared" si="2"/>
        <v>-</v>
      </c>
      <c r="K72" s="90"/>
      <c r="L72" s="90"/>
      <c r="M72" s="96"/>
      <c r="N72" s="96"/>
      <c r="O72" s="74"/>
      <c r="P72" s="74"/>
      <c r="Q72" s="74"/>
      <c r="R72" s="96"/>
      <c r="S72" s="96"/>
      <c r="T72" s="96"/>
      <c r="U72" s="96"/>
      <c r="V72" s="96"/>
      <c r="W72" s="96"/>
      <c r="X72" s="96"/>
      <c r="Y72" s="96"/>
      <c r="Z72" s="74"/>
      <c r="AA72" s="74"/>
      <c r="AB72" s="74"/>
      <c r="AC72" s="74"/>
      <c r="AD72" s="74"/>
      <c r="AE72" s="74"/>
      <c r="AF72" s="74"/>
      <c r="AG72" s="35">
        <f>IF(G72="B-Cat. Good Moorning Hotel",(IF(K72&lt;&gt;"", VLOOKUP(K72,Tabelle3[],2,)*J72,0)),IF(G72="C-Cat. A&amp;O Hostel Berlin Kolumbus",IF(K72&lt;&gt;"", VLOOKUP(K72,Tabelle32[],2,)*J72,0),))</f>
        <v>0</v>
      </c>
      <c r="AH72" s="35">
        <f t="shared" si="6"/>
        <v>0</v>
      </c>
      <c r="AI72" s="36">
        <f t="shared" si="5"/>
        <v>0</v>
      </c>
      <c r="AJ72" s="36">
        <f t="shared" si="7"/>
        <v>0</v>
      </c>
      <c r="AK72" s="35">
        <f t="shared" si="8"/>
        <v>0</v>
      </c>
      <c r="AL72" s="37">
        <f t="shared" si="3"/>
        <v>0</v>
      </c>
      <c r="AM72" s="38"/>
    </row>
    <row r="73" spans="1:39" s="39" customFormat="1" x14ac:dyDescent="0.25">
      <c r="A73" s="30">
        <v>58</v>
      </c>
      <c r="B73" s="31"/>
      <c r="C73" s="31"/>
      <c r="D73" s="31"/>
      <c r="E73" s="31"/>
      <c r="F73" s="31"/>
      <c r="G73" s="32"/>
      <c r="H73" s="33"/>
      <c r="I73" s="33"/>
      <c r="J73" s="34" t="str">
        <f t="shared" si="2"/>
        <v>-</v>
      </c>
      <c r="K73" s="90"/>
      <c r="L73" s="90"/>
      <c r="M73" s="96"/>
      <c r="N73" s="96"/>
      <c r="O73" s="74"/>
      <c r="P73" s="74"/>
      <c r="Q73" s="74"/>
      <c r="R73" s="96"/>
      <c r="S73" s="96"/>
      <c r="T73" s="96"/>
      <c r="U73" s="96"/>
      <c r="V73" s="96"/>
      <c r="W73" s="96"/>
      <c r="X73" s="96"/>
      <c r="Y73" s="96"/>
      <c r="Z73" s="74"/>
      <c r="AA73" s="74"/>
      <c r="AB73" s="74"/>
      <c r="AC73" s="74"/>
      <c r="AD73" s="74"/>
      <c r="AE73" s="74"/>
      <c r="AF73" s="74"/>
      <c r="AG73" s="35">
        <f>IF(G73="B-Cat. Good Moorning Hotel",(IF(K73&lt;&gt;"", VLOOKUP(K73,Tabelle3[],2,)*J73,0)),IF(G73="C-Cat. A&amp;O Hostel Berlin Kolumbus",IF(K73&lt;&gt;"", VLOOKUP(K73,Tabelle32[],2,)*J73,0),))</f>
        <v>0</v>
      </c>
      <c r="AH73" s="35">
        <f t="shared" si="6"/>
        <v>0</v>
      </c>
      <c r="AI73" s="36">
        <f t="shared" si="5"/>
        <v>0</v>
      </c>
      <c r="AJ73" s="36">
        <f t="shared" si="7"/>
        <v>0</v>
      </c>
      <c r="AK73" s="35">
        <f t="shared" si="8"/>
        <v>0</v>
      </c>
      <c r="AL73" s="37">
        <f t="shared" si="3"/>
        <v>0</v>
      </c>
      <c r="AM73" s="38"/>
    </row>
    <row r="74" spans="1:39" s="39" customFormat="1" x14ac:dyDescent="0.25">
      <c r="A74" s="30">
        <v>59</v>
      </c>
      <c r="B74" s="31"/>
      <c r="C74" s="31"/>
      <c r="D74" s="31"/>
      <c r="E74" s="31"/>
      <c r="F74" s="31"/>
      <c r="G74" s="32"/>
      <c r="H74" s="33"/>
      <c r="I74" s="33"/>
      <c r="J74" s="34" t="str">
        <f t="shared" si="2"/>
        <v>-</v>
      </c>
      <c r="K74" s="90"/>
      <c r="L74" s="90"/>
      <c r="M74" s="96"/>
      <c r="N74" s="96"/>
      <c r="O74" s="74"/>
      <c r="P74" s="74"/>
      <c r="Q74" s="74"/>
      <c r="R74" s="96"/>
      <c r="S74" s="96"/>
      <c r="T74" s="96"/>
      <c r="U74" s="96"/>
      <c r="V74" s="96"/>
      <c r="W74" s="96"/>
      <c r="X74" s="96"/>
      <c r="Y74" s="96"/>
      <c r="Z74" s="74"/>
      <c r="AA74" s="74"/>
      <c r="AB74" s="74"/>
      <c r="AC74" s="74"/>
      <c r="AD74" s="74"/>
      <c r="AE74" s="74"/>
      <c r="AF74" s="74"/>
      <c r="AG74" s="35">
        <f>IF(G74="B-Cat. Good Moorning Hotel",(IF(K74&lt;&gt;"", VLOOKUP(K74,Tabelle3[],2,)*J74,0)),IF(G74="C-Cat. A&amp;O Hostel Berlin Kolumbus",IF(K74&lt;&gt;"", VLOOKUP(K74,Tabelle32[],2,)*J74,0),))</f>
        <v>0</v>
      </c>
      <c r="AH74" s="35">
        <f t="shared" si="6"/>
        <v>0</v>
      </c>
      <c r="AI74" s="36">
        <f t="shared" si="5"/>
        <v>0</v>
      </c>
      <c r="AJ74" s="36">
        <f t="shared" si="7"/>
        <v>0</v>
      </c>
      <c r="AK74" s="35">
        <f t="shared" si="8"/>
        <v>0</v>
      </c>
      <c r="AL74" s="37">
        <f t="shared" si="3"/>
        <v>0</v>
      </c>
      <c r="AM74" s="38"/>
    </row>
    <row r="75" spans="1:39" s="39" customFormat="1" x14ac:dyDescent="0.25">
      <c r="A75" s="30">
        <v>60</v>
      </c>
      <c r="B75" s="31"/>
      <c r="C75" s="31"/>
      <c r="D75" s="31"/>
      <c r="E75" s="31"/>
      <c r="F75" s="31"/>
      <c r="G75" s="32"/>
      <c r="H75" s="33"/>
      <c r="I75" s="33"/>
      <c r="J75" s="34" t="str">
        <f t="shared" si="2"/>
        <v>-</v>
      </c>
      <c r="K75" s="90"/>
      <c r="L75" s="90"/>
      <c r="M75" s="96"/>
      <c r="N75" s="96"/>
      <c r="O75" s="74"/>
      <c r="P75" s="74"/>
      <c r="Q75" s="74"/>
      <c r="R75" s="96"/>
      <c r="S75" s="96"/>
      <c r="T75" s="96"/>
      <c r="U75" s="96"/>
      <c r="V75" s="96"/>
      <c r="W75" s="96"/>
      <c r="X75" s="96"/>
      <c r="Y75" s="96"/>
      <c r="Z75" s="74"/>
      <c r="AA75" s="74"/>
      <c r="AB75" s="74"/>
      <c r="AC75" s="74"/>
      <c r="AD75" s="74"/>
      <c r="AE75" s="74"/>
      <c r="AF75" s="74"/>
      <c r="AG75" s="35">
        <f>IF(G75="B-Cat. Good Moorning Hotel",(IF(K75&lt;&gt;"", VLOOKUP(K75,Tabelle3[],2,)*J75,0)),IF(G75="C-Cat. A&amp;O Hostel Berlin Kolumbus",IF(K75&lt;&gt;"", VLOOKUP(K75,Tabelle32[],2,)*J75,0),))</f>
        <v>0</v>
      </c>
      <c r="AH75" s="35">
        <f t="shared" si="6"/>
        <v>0</v>
      </c>
      <c r="AI75" s="36">
        <f t="shared" si="5"/>
        <v>0</v>
      </c>
      <c r="AJ75" s="36">
        <f t="shared" si="7"/>
        <v>0</v>
      </c>
      <c r="AK75" s="35">
        <f t="shared" si="8"/>
        <v>0</v>
      </c>
      <c r="AL75" s="37">
        <f t="shared" si="3"/>
        <v>0</v>
      </c>
      <c r="AM75" s="38"/>
    </row>
    <row r="76" spans="1:39" s="39" customFormat="1" x14ac:dyDescent="0.25">
      <c r="A76" s="30">
        <v>61</v>
      </c>
      <c r="B76" s="31"/>
      <c r="C76" s="31"/>
      <c r="D76" s="31"/>
      <c r="E76" s="31"/>
      <c r="F76" s="31"/>
      <c r="G76" s="32"/>
      <c r="H76" s="33"/>
      <c r="I76" s="33"/>
      <c r="J76" s="34" t="str">
        <f t="shared" si="2"/>
        <v>-</v>
      </c>
      <c r="K76" s="90"/>
      <c r="L76" s="90"/>
      <c r="M76" s="96"/>
      <c r="N76" s="96"/>
      <c r="O76" s="74"/>
      <c r="P76" s="74"/>
      <c r="Q76" s="74"/>
      <c r="R76" s="96"/>
      <c r="S76" s="96"/>
      <c r="T76" s="96"/>
      <c r="U76" s="96"/>
      <c r="V76" s="96"/>
      <c r="W76" s="96"/>
      <c r="X76" s="96"/>
      <c r="Y76" s="96"/>
      <c r="Z76" s="74"/>
      <c r="AA76" s="74"/>
      <c r="AB76" s="74"/>
      <c r="AC76" s="74"/>
      <c r="AD76" s="74"/>
      <c r="AE76" s="74"/>
      <c r="AF76" s="74"/>
      <c r="AG76" s="35">
        <f>IF(G76="B-Cat. Good Moorning Hotel",(IF(K76&lt;&gt;"", VLOOKUP(K76,Tabelle3[],2,)*J76,0)),IF(G76="C-Cat. A&amp;O Hostel Berlin Kolumbus",IF(K76&lt;&gt;"", VLOOKUP(K76,Tabelle32[],2,)*J76,0),))</f>
        <v>0</v>
      </c>
      <c r="AH76" s="35">
        <f t="shared" si="6"/>
        <v>0</v>
      </c>
      <c r="AI76" s="36">
        <f t="shared" si="5"/>
        <v>0</v>
      </c>
      <c r="AJ76" s="36">
        <f t="shared" si="7"/>
        <v>0</v>
      </c>
      <c r="AK76" s="35">
        <f t="shared" si="8"/>
        <v>0</v>
      </c>
      <c r="AL76" s="37">
        <f t="shared" si="3"/>
        <v>0</v>
      </c>
      <c r="AM76" s="38"/>
    </row>
    <row r="77" spans="1:39" s="39" customFormat="1" x14ac:dyDescent="0.25">
      <c r="A77" s="30">
        <v>62</v>
      </c>
      <c r="B77" s="31"/>
      <c r="C77" s="31"/>
      <c r="D77" s="31"/>
      <c r="E77" s="31"/>
      <c r="F77" s="31"/>
      <c r="G77" s="32"/>
      <c r="H77" s="33"/>
      <c r="I77" s="33"/>
      <c r="J77" s="34" t="str">
        <f t="shared" si="2"/>
        <v>-</v>
      </c>
      <c r="K77" s="90"/>
      <c r="L77" s="90"/>
      <c r="M77" s="96"/>
      <c r="N77" s="96"/>
      <c r="O77" s="74"/>
      <c r="P77" s="74"/>
      <c r="Q77" s="74"/>
      <c r="R77" s="96"/>
      <c r="S77" s="96"/>
      <c r="T77" s="96"/>
      <c r="U77" s="96"/>
      <c r="V77" s="96"/>
      <c r="W77" s="96"/>
      <c r="X77" s="96"/>
      <c r="Y77" s="96"/>
      <c r="Z77" s="74"/>
      <c r="AA77" s="74"/>
      <c r="AB77" s="74"/>
      <c r="AC77" s="74"/>
      <c r="AD77" s="74"/>
      <c r="AE77" s="74"/>
      <c r="AF77" s="74"/>
      <c r="AG77" s="35">
        <f>IF(G77="B-Cat. Good Moorning Hotel",(IF(K77&lt;&gt;"", VLOOKUP(K77,Tabelle3[],2,)*J77,0)),IF(G77="C-Cat. A&amp;O Hostel Berlin Kolumbus",IF(K77&lt;&gt;"", VLOOKUP(K77,Tabelle32[],2,)*J77,0),))</f>
        <v>0</v>
      </c>
      <c r="AH77" s="35">
        <f t="shared" si="6"/>
        <v>0</v>
      </c>
      <c r="AI77" s="36">
        <f t="shared" si="5"/>
        <v>0</v>
      </c>
      <c r="AJ77" s="36">
        <f t="shared" si="7"/>
        <v>0</v>
      </c>
      <c r="AK77" s="35">
        <f t="shared" si="8"/>
        <v>0</v>
      </c>
      <c r="AL77" s="37">
        <f t="shared" si="3"/>
        <v>0</v>
      </c>
      <c r="AM77" s="38"/>
    </row>
    <row r="78" spans="1:39" s="39" customFormat="1" x14ac:dyDescent="0.25">
      <c r="A78" s="30">
        <v>63</v>
      </c>
      <c r="B78" s="31"/>
      <c r="C78" s="31"/>
      <c r="D78" s="31"/>
      <c r="E78" s="31"/>
      <c r="F78" s="31"/>
      <c r="G78" s="32"/>
      <c r="H78" s="33"/>
      <c r="I78" s="33"/>
      <c r="J78" s="34" t="str">
        <f t="shared" si="2"/>
        <v>-</v>
      </c>
      <c r="K78" s="90"/>
      <c r="L78" s="90"/>
      <c r="M78" s="96"/>
      <c r="N78" s="96"/>
      <c r="O78" s="74"/>
      <c r="P78" s="74"/>
      <c r="Q78" s="74"/>
      <c r="R78" s="96"/>
      <c r="S78" s="96"/>
      <c r="T78" s="96"/>
      <c r="U78" s="96"/>
      <c r="V78" s="96"/>
      <c r="W78" s="96"/>
      <c r="X78" s="96"/>
      <c r="Y78" s="96"/>
      <c r="Z78" s="74"/>
      <c r="AA78" s="74"/>
      <c r="AB78" s="74"/>
      <c r="AC78" s="74"/>
      <c r="AD78" s="74"/>
      <c r="AE78" s="74"/>
      <c r="AF78" s="74"/>
      <c r="AG78" s="35">
        <f>IF(G78="B-Cat. Good Moorning Hotel",(IF(K78&lt;&gt;"", VLOOKUP(K78,Tabelle3[],2,)*J78,0)),IF(G78="C-Cat. A&amp;O Hostel Berlin Kolumbus",IF(K78&lt;&gt;"", VLOOKUP(K78,Tabelle32[],2,)*J78,0),))</f>
        <v>0</v>
      </c>
      <c r="AH78" s="35">
        <f t="shared" si="6"/>
        <v>0</v>
      </c>
      <c r="AI78" s="36">
        <f t="shared" si="5"/>
        <v>0</v>
      </c>
      <c r="AJ78" s="36">
        <f t="shared" si="7"/>
        <v>0</v>
      </c>
      <c r="AK78" s="35">
        <f t="shared" si="8"/>
        <v>0</v>
      </c>
      <c r="AL78" s="37">
        <f t="shared" si="3"/>
        <v>0</v>
      </c>
      <c r="AM78" s="38"/>
    </row>
    <row r="79" spans="1:39" s="39" customFormat="1" x14ac:dyDescent="0.25">
      <c r="A79" s="30">
        <v>64</v>
      </c>
      <c r="B79" s="31"/>
      <c r="C79" s="31"/>
      <c r="D79" s="31"/>
      <c r="E79" s="31"/>
      <c r="F79" s="31"/>
      <c r="G79" s="32"/>
      <c r="H79" s="33"/>
      <c r="I79" s="33"/>
      <c r="J79" s="34" t="str">
        <f t="shared" si="2"/>
        <v>-</v>
      </c>
      <c r="K79" s="90"/>
      <c r="L79" s="90"/>
      <c r="M79" s="96"/>
      <c r="N79" s="96"/>
      <c r="O79" s="74"/>
      <c r="P79" s="74"/>
      <c r="Q79" s="74"/>
      <c r="R79" s="96"/>
      <c r="S79" s="96"/>
      <c r="T79" s="96"/>
      <c r="U79" s="96"/>
      <c r="V79" s="96"/>
      <c r="W79" s="96"/>
      <c r="X79" s="96"/>
      <c r="Y79" s="96"/>
      <c r="Z79" s="74"/>
      <c r="AA79" s="74"/>
      <c r="AB79" s="74"/>
      <c r="AC79" s="74"/>
      <c r="AD79" s="74"/>
      <c r="AE79" s="74"/>
      <c r="AF79" s="74"/>
      <c r="AG79" s="35">
        <f>IF(G79="B-Cat. Good Moorning Hotel",(IF(K79&lt;&gt;"", VLOOKUP(K79,Tabelle3[],2,)*J79,0)),IF(G79="C-Cat. A&amp;O Hostel Berlin Kolumbus",IF(K79&lt;&gt;"", VLOOKUP(K79,Tabelle32[],2,)*J79,0),))</f>
        <v>0</v>
      </c>
      <c r="AH79" s="35">
        <f t="shared" ref="AH79:AH110" si="9">SUM(M79:AF79)</f>
        <v>0</v>
      </c>
      <c r="AI79" s="36">
        <f t="shared" si="5"/>
        <v>0</v>
      </c>
      <c r="AJ79" s="36">
        <f t="shared" ref="AJ79:AJ110" si="10">IF(G79="Non official hotel-only EC",120,IF(G79="Non official hotel-EC &amp; TC",120,0))</f>
        <v>0</v>
      </c>
      <c r="AK79" s="35">
        <f t="shared" ref="AK79:AK110" si="11">IF(G79="Non official hotel-only TC",60,IF(G79="Non official hotel-EC &amp; TC",60,0))</f>
        <v>0</v>
      </c>
      <c r="AL79" s="37">
        <f t="shared" si="3"/>
        <v>0</v>
      </c>
      <c r="AM79" s="38"/>
    </row>
    <row r="80" spans="1:39" s="39" customFormat="1" x14ac:dyDescent="0.25">
      <c r="A80" s="30">
        <v>65</v>
      </c>
      <c r="B80" s="31"/>
      <c r="C80" s="31"/>
      <c r="D80" s="31"/>
      <c r="E80" s="31"/>
      <c r="F80" s="31"/>
      <c r="G80" s="32"/>
      <c r="H80" s="33"/>
      <c r="I80" s="33"/>
      <c r="J80" s="34" t="str">
        <f t="shared" si="2"/>
        <v>-</v>
      </c>
      <c r="K80" s="90"/>
      <c r="L80" s="90"/>
      <c r="M80" s="96"/>
      <c r="N80" s="96"/>
      <c r="O80" s="74"/>
      <c r="P80" s="74"/>
      <c r="Q80" s="74"/>
      <c r="R80" s="96"/>
      <c r="S80" s="96"/>
      <c r="T80" s="96"/>
      <c r="U80" s="96"/>
      <c r="V80" s="96"/>
      <c r="W80" s="96"/>
      <c r="X80" s="96"/>
      <c r="Y80" s="96"/>
      <c r="Z80" s="74"/>
      <c r="AA80" s="74"/>
      <c r="AB80" s="74"/>
      <c r="AC80" s="74"/>
      <c r="AD80" s="74"/>
      <c r="AE80" s="74"/>
      <c r="AF80" s="74"/>
      <c r="AG80" s="35">
        <f>IF(G80="B-Cat. Good Moorning Hotel",(IF(K80&lt;&gt;"", VLOOKUP(K80,Tabelle3[],2,)*J80,0)),IF(G80="C-Cat. A&amp;O Hostel Berlin Kolumbus",IF(K80&lt;&gt;"", VLOOKUP(K80,Tabelle32[],2,)*J80,0),))</f>
        <v>0</v>
      </c>
      <c r="AH80" s="35">
        <f t="shared" si="9"/>
        <v>0</v>
      </c>
      <c r="AI80" s="36">
        <f t="shared" si="5"/>
        <v>0</v>
      </c>
      <c r="AJ80" s="36">
        <f t="shared" si="10"/>
        <v>0</v>
      </c>
      <c r="AK80" s="35">
        <f t="shared" si="11"/>
        <v>0</v>
      </c>
      <c r="AL80" s="37">
        <f t="shared" ref="AL80:AL95" si="12">AG80+AH80+AI80+AJ80+AK80</f>
        <v>0</v>
      </c>
      <c r="AM80" s="38"/>
    </row>
    <row r="81" spans="1:39" s="39" customFormat="1" x14ac:dyDescent="0.25">
      <c r="A81" s="30">
        <v>66</v>
      </c>
      <c r="B81" s="31"/>
      <c r="C81" s="31"/>
      <c r="D81" s="31"/>
      <c r="E81" s="31"/>
      <c r="F81" s="31"/>
      <c r="G81" s="32"/>
      <c r="H81" s="33"/>
      <c r="I81" s="33"/>
      <c r="J81" s="34" t="str">
        <f t="shared" ref="J81:J125" si="13">IF(OR(G81="B-Cat. Good Moorning Hotel",G81="C-Cat. A&amp;O Hostel Berlin Kolumbus"),I81-H81,"-")</f>
        <v>-</v>
      </c>
      <c r="K81" s="90"/>
      <c r="L81" s="90"/>
      <c r="M81" s="96"/>
      <c r="N81" s="96"/>
      <c r="O81" s="74"/>
      <c r="P81" s="74"/>
      <c r="Q81" s="74"/>
      <c r="R81" s="96"/>
      <c r="S81" s="96"/>
      <c r="T81" s="96"/>
      <c r="U81" s="96"/>
      <c r="V81" s="96"/>
      <c r="W81" s="96"/>
      <c r="X81" s="96"/>
      <c r="Y81" s="96"/>
      <c r="Z81" s="74"/>
      <c r="AA81" s="74"/>
      <c r="AB81" s="74"/>
      <c r="AC81" s="74"/>
      <c r="AD81" s="74"/>
      <c r="AE81" s="74"/>
      <c r="AF81" s="74"/>
      <c r="AG81" s="35">
        <f>IF(G81="B-Cat. Good Moorning Hotel",(IF(K81&lt;&gt;"", VLOOKUP(K81,Tabelle3[],2,)*J81,0)),IF(G81="C-Cat. A&amp;O Hostel Berlin Kolumbus",IF(K81&lt;&gt;"", VLOOKUP(K81,Tabelle32[],2,)*J81,0),))</f>
        <v>0</v>
      </c>
      <c r="AH81" s="35">
        <f t="shared" si="9"/>
        <v>0</v>
      </c>
      <c r="AI81" s="36">
        <f t="shared" ref="AI81:AI125" si="14">IF(E81="Athlete",40,0)</f>
        <v>0</v>
      </c>
      <c r="AJ81" s="36">
        <f t="shared" si="10"/>
        <v>0</v>
      </c>
      <c r="AK81" s="35">
        <f t="shared" si="11"/>
        <v>0</v>
      </c>
      <c r="AL81" s="37">
        <f t="shared" si="12"/>
        <v>0</v>
      </c>
      <c r="AM81" s="38"/>
    </row>
    <row r="82" spans="1:39" s="39" customFormat="1" x14ac:dyDescent="0.25">
      <c r="A82" s="30">
        <v>67</v>
      </c>
      <c r="B82" s="31"/>
      <c r="C82" s="31"/>
      <c r="D82" s="31"/>
      <c r="E82" s="31"/>
      <c r="F82" s="31"/>
      <c r="G82" s="32"/>
      <c r="H82" s="33"/>
      <c r="I82" s="33"/>
      <c r="J82" s="34" t="str">
        <f t="shared" si="13"/>
        <v>-</v>
      </c>
      <c r="K82" s="90"/>
      <c r="L82" s="90"/>
      <c r="M82" s="96"/>
      <c r="N82" s="96"/>
      <c r="O82" s="74"/>
      <c r="P82" s="74"/>
      <c r="Q82" s="74"/>
      <c r="R82" s="96"/>
      <c r="S82" s="96"/>
      <c r="T82" s="96"/>
      <c r="U82" s="96"/>
      <c r="V82" s="96"/>
      <c r="W82" s="96"/>
      <c r="X82" s="96"/>
      <c r="Y82" s="96"/>
      <c r="Z82" s="74"/>
      <c r="AA82" s="74"/>
      <c r="AB82" s="74"/>
      <c r="AC82" s="74"/>
      <c r="AD82" s="74"/>
      <c r="AE82" s="74"/>
      <c r="AF82" s="74"/>
      <c r="AG82" s="35">
        <f>IF(G82="B-Cat. Good Moorning Hotel",(IF(K82&lt;&gt;"", VLOOKUP(K82,Tabelle3[],2,)*J82,0)),IF(G82="C-Cat. A&amp;O Hostel Berlin Kolumbus",IF(K82&lt;&gt;"", VLOOKUP(K82,Tabelle32[],2,)*J82,0),))</f>
        <v>0</v>
      </c>
      <c r="AH82" s="35">
        <f t="shared" si="9"/>
        <v>0</v>
      </c>
      <c r="AI82" s="36">
        <f t="shared" si="14"/>
        <v>0</v>
      </c>
      <c r="AJ82" s="36">
        <f t="shared" si="10"/>
        <v>0</v>
      </c>
      <c r="AK82" s="35">
        <f t="shared" si="11"/>
        <v>0</v>
      </c>
      <c r="AL82" s="37">
        <f t="shared" si="12"/>
        <v>0</v>
      </c>
      <c r="AM82" s="38"/>
    </row>
    <row r="83" spans="1:39" s="39" customFormat="1" x14ac:dyDescent="0.25">
      <c r="A83" s="30">
        <v>68</v>
      </c>
      <c r="B83" s="31"/>
      <c r="C83" s="31"/>
      <c r="D83" s="31"/>
      <c r="E83" s="31"/>
      <c r="F83" s="31"/>
      <c r="G83" s="32"/>
      <c r="H83" s="33"/>
      <c r="I83" s="33"/>
      <c r="J83" s="34" t="str">
        <f t="shared" si="13"/>
        <v>-</v>
      </c>
      <c r="K83" s="90"/>
      <c r="L83" s="90"/>
      <c r="M83" s="96"/>
      <c r="N83" s="96"/>
      <c r="O83" s="74"/>
      <c r="P83" s="74"/>
      <c r="Q83" s="74"/>
      <c r="R83" s="96"/>
      <c r="S83" s="96"/>
      <c r="T83" s="96"/>
      <c r="U83" s="96"/>
      <c r="V83" s="96"/>
      <c r="W83" s="96"/>
      <c r="X83" s="96"/>
      <c r="Y83" s="96"/>
      <c r="Z83" s="74"/>
      <c r="AA83" s="74"/>
      <c r="AB83" s="74"/>
      <c r="AC83" s="74"/>
      <c r="AD83" s="74"/>
      <c r="AE83" s="74"/>
      <c r="AF83" s="74"/>
      <c r="AG83" s="35">
        <f>IF(G83="B-Cat. Good Moorning Hotel",(IF(K83&lt;&gt;"", VLOOKUP(K83,Tabelle3[],2,)*J83,0)),IF(G83="C-Cat. A&amp;O Hostel Berlin Kolumbus",IF(K83&lt;&gt;"", VLOOKUP(K83,Tabelle32[],2,)*J83,0),))</f>
        <v>0</v>
      </c>
      <c r="AH83" s="35">
        <f t="shared" si="9"/>
        <v>0</v>
      </c>
      <c r="AI83" s="36">
        <f t="shared" si="14"/>
        <v>0</v>
      </c>
      <c r="AJ83" s="36">
        <f t="shared" si="10"/>
        <v>0</v>
      </c>
      <c r="AK83" s="35">
        <f t="shared" si="11"/>
        <v>0</v>
      </c>
      <c r="AL83" s="37">
        <f t="shared" si="12"/>
        <v>0</v>
      </c>
      <c r="AM83" s="38"/>
    </row>
    <row r="84" spans="1:39" s="39" customFormat="1" x14ac:dyDescent="0.25">
      <c r="A84" s="30">
        <v>69</v>
      </c>
      <c r="B84" s="31"/>
      <c r="C84" s="31"/>
      <c r="D84" s="31"/>
      <c r="E84" s="31"/>
      <c r="F84" s="31"/>
      <c r="G84" s="32"/>
      <c r="H84" s="33"/>
      <c r="I84" s="33"/>
      <c r="J84" s="34" t="str">
        <f t="shared" si="13"/>
        <v>-</v>
      </c>
      <c r="K84" s="90"/>
      <c r="L84" s="90"/>
      <c r="M84" s="96"/>
      <c r="N84" s="96"/>
      <c r="O84" s="74"/>
      <c r="P84" s="74"/>
      <c r="Q84" s="74"/>
      <c r="R84" s="96"/>
      <c r="S84" s="96"/>
      <c r="T84" s="96"/>
      <c r="U84" s="96"/>
      <c r="V84" s="96"/>
      <c r="W84" s="96"/>
      <c r="X84" s="96"/>
      <c r="Y84" s="96"/>
      <c r="Z84" s="74"/>
      <c r="AA84" s="74"/>
      <c r="AB84" s="74"/>
      <c r="AC84" s="74"/>
      <c r="AD84" s="74"/>
      <c r="AE84" s="74"/>
      <c r="AF84" s="74"/>
      <c r="AG84" s="35">
        <f>IF(G84="B-Cat. Good Moorning Hotel",(IF(K84&lt;&gt;"", VLOOKUP(K84,Tabelle3[],2,)*J84,0)),IF(G84="C-Cat. A&amp;O Hostel Berlin Kolumbus",IF(K84&lt;&gt;"", VLOOKUP(K84,Tabelle32[],2,)*J84,0),))</f>
        <v>0</v>
      </c>
      <c r="AH84" s="35">
        <f t="shared" si="9"/>
        <v>0</v>
      </c>
      <c r="AI84" s="36">
        <f t="shared" si="14"/>
        <v>0</v>
      </c>
      <c r="AJ84" s="36">
        <f t="shared" si="10"/>
        <v>0</v>
      </c>
      <c r="AK84" s="35">
        <f t="shared" si="11"/>
        <v>0</v>
      </c>
      <c r="AL84" s="37">
        <f t="shared" si="12"/>
        <v>0</v>
      </c>
      <c r="AM84" s="38"/>
    </row>
    <row r="85" spans="1:39" s="39" customFormat="1" x14ac:dyDescent="0.25">
      <c r="A85" s="30">
        <v>70</v>
      </c>
      <c r="B85" s="31"/>
      <c r="C85" s="31"/>
      <c r="D85" s="31"/>
      <c r="E85" s="31"/>
      <c r="F85" s="31"/>
      <c r="G85" s="32"/>
      <c r="H85" s="33"/>
      <c r="I85" s="33"/>
      <c r="J85" s="34" t="str">
        <f t="shared" si="13"/>
        <v>-</v>
      </c>
      <c r="K85" s="90"/>
      <c r="L85" s="90"/>
      <c r="M85" s="96"/>
      <c r="N85" s="96"/>
      <c r="O85" s="74"/>
      <c r="P85" s="74"/>
      <c r="Q85" s="74"/>
      <c r="R85" s="96"/>
      <c r="S85" s="96"/>
      <c r="T85" s="96"/>
      <c r="U85" s="96"/>
      <c r="V85" s="96"/>
      <c r="W85" s="96"/>
      <c r="X85" s="96"/>
      <c r="Y85" s="96"/>
      <c r="Z85" s="74"/>
      <c r="AA85" s="74"/>
      <c r="AB85" s="74"/>
      <c r="AC85" s="74"/>
      <c r="AD85" s="74"/>
      <c r="AE85" s="74"/>
      <c r="AF85" s="74"/>
      <c r="AG85" s="35">
        <f>IF(G85="B-Cat. Good Moorning Hotel",(IF(K85&lt;&gt;"", VLOOKUP(K85,Tabelle3[],2,)*J85,0)),IF(G85="C-Cat. A&amp;O Hostel Berlin Kolumbus",IF(K85&lt;&gt;"", VLOOKUP(K85,Tabelle32[],2,)*J85,0),))</f>
        <v>0</v>
      </c>
      <c r="AH85" s="35">
        <f t="shared" si="9"/>
        <v>0</v>
      </c>
      <c r="AI85" s="36">
        <f t="shared" si="14"/>
        <v>0</v>
      </c>
      <c r="AJ85" s="36">
        <f t="shared" si="10"/>
        <v>0</v>
      </c>
      <c r="AK85" s="35">
        <f t="shared" si="11"/>
        <v>0</v>
      </c>
      <c r="AL85" s="37">
        <f t="shared" si="12"/>
        <v>0</v>
      </c>
      <c r="AM85" s="38"/>
    </row>
    <row r="86" spans="1:39" s="39" customFormat="1" x14ac:dyDescent="0.25">
      <c r="A86" s="30">
        <v>71</v>
      </c>
      <c r="B86" s="31"/>
      <c r="C86" s="31"/>
      <c r="D86" s="31"/>
      <c r="E86" s="31"/>
      <c r="F86" s="31"/>
      <c r="G86" s="32"/>
      <c r="H86" s="33"/>
      <c r="I86" s="33"/>
      <c r="J86" s="34" t="str">
        <f t="shared" si="13"/>
        <v>-</v>
      </c>
      <c r="K86" s="90"/>
      <c r="L86" s="90"/>
      <c r="M86" s="96"/>
      <c r="N86" s="96"/>
      <c r="O86" s="74"/>
      <c r="P86" s="74"/>
      <c r="Q86" s="74"/>
      <c r="R86" s="96"/>
      <c r="S86" s="96"/>
      <c r="T86" s="96"/>
      <c r="U86" s="96"/>
      <c r="V86" s="96"/>
      <c r="W86" s="96"/>
      <c r="X86" s="96"/>
      <c r="Y86" s="96"/>
      <c r="Z86" s="74"/>
      <c r="AA86" s="74"/>
      <c r="AB86" s="74"/>
      <c r="AC86" s="74"/>
      <c r="AD86" s="74"/>
      <c r="AE86" s="74"/>
      <c r="AF86" s="74"/>
      <c r="AG86" s="35">
        <f>IF(G86="B-Cat. Good Moorning Hotel",(IF(K86&lt;&gt;"", VLOOKUP(K86,Tabelle3[],2,)*J86,0)),IF(G86="C-Cat. A&amp;O Hostel Berlin Kolumbus",IF(K86&lt;&gt;"", VLOOKUP(K86,Tabelle32[],2,)*J86,0),))</f>
        <v>0</v>
      </c>
      <c r="AH86" s="35">
        <f t="shared" si="9"/>
        <v>0</v>
      </c>
      <c r="AI86" s="36">
        <f t="shared" si="14"/>
        <v>0</v>
      </c>
      <c r="AJ86" s="36">
        <f t="shared" si="10"/>
        <v>0</v>
      </c>
      <c r="AK86" s="35">
        <f t="shared" si="11"/>
        <v>0</v>
      </c>
      <c r="AL86" s="37">
        <f t="shared" si="12"/>
        <v>0</v>
      </c>
      <c r="AM86" s="38"/>
    </row>
    <row r="87" spans="1:39" s="39" customFormat="1" x14ac:dyDescent="0.25">
      <c r="A87" s="30">
        <v>72</v>
      </c>
      <c r="B87" s="31"/>
      <c r="C87" s="31"/>
      <c r="D87" s="31"/>
      <c r="E87" s="31"/>
      <c r="F87" s="31"/>
      <c r="G87" s="32"/>
      <c r="H87" s="33"/>
      <c r="I87" s="33"/>
      <c r="J87" s="34" t="str">
        <f t="shared" si="13"/>
        <v>-</v>
      </c>
      <c r="K87" s="90"/>
      <c r="L87" s="90"/>
      <c r="M87" s="96"/>
      <c r="N87" s="96"/>
      <c r="O87" s="74"/>
      <c r="P87" s="74"/>
      <c r="Q87" s="74"/>
      <c r="R87" s="96"/>
      <c r="S87" s="96"/>
      <c r="T87" s="96"/>
      <c r="U87" s="96"/>
      <c r="V87" s="96"/>
      <c r="W87" s="96"/>
      <c r="X87" s="96"/>
      <c r="Y87" s="96"/>
      <c r="Z87" s="74"/>
      <c r="AA87" s="74"/>
      <c r="AB87" s="74"/>
      <c r="AC87" s="74"/>
      <c r="AD87" s="74"/>
      <c r="AE87" s="74"/>
      <c r="AF87" s="74"/>
      <c r="AG87" s="35">
        <f>IF(G87="B-Cat. Good Moorning Hotel",(IF(K87&lt;&gt;"", VLOOKUP(K87,Tabelle3[],2,)*J87,0)),IF(G87="C-Cat. A&amp;O Hostel Berlin Kolumbus",IF(K87&lt;&gt;"", VLOOKUP(K87,Tabelle32[],2,)*J87,0),))</f>
        <v>0</v>
      </c>
      <c r="AH87" s="35">
        <f t="shared" si="9"/>
        <v>0</v>
      </c>
      <c r="AI87" s="36">
        <f t="shared" si="14"/>
        <v>0</v>
      </c>
      <c r="AJ87" s="36">
        <f t="shared" si="10"/>
        <v>0</v>
      </c>
      <c r="AK87" s="35">
        <f t="shared" si="11"/>
        <v>0</v>
      </c>
      <c r="AL87" s="37">
        <f t="shared" si="12"/>
        <v>0</v>
      </c>
      <c r="AM87" s="38"/>
    </row>
    <row r="88" spans="1:39" s="39" customFormat="1" x14ac:dyDescent="0.25">
      <c r="A88" s="30">
        <v>73</v>
      </c>
      <c r="B88" s="31"/>
      <c r="C88" s="31"/>
      <c r="D88" s="31"/>
      <c r="E88" s="31"/>
      <c r="F88" s="31"/>
      <c r="G88" s="32"/>
      <c r="H88" s="33"/>
      <c r="I88" s="33"/>
      <c r="J88" s="34" t="str">
        <f t="shared" si="13"/>
        <v>-</v>
      </c>
      <c r="K88" s="90"/>
      <c r="L88" s="90"/>
      <c r="M88" s="96"/>
      <c r="N88" s="96"/>
      <c r="O88" s="74"/>
      <c r="P88" s="74"/>
      <c r="Q88" s="74"/>
      <c r="R88" s="96"/>
      <c r="S88" s="96"/>
      <c r="T88" s="96"/>
      <c r="U88" s="96"/>
      <c r="V88" s="96"/>
      <c r="W88" s="96"/>
      <c r="X88" s="96"/>
      <c r="Y88" s="96"/>
      <c r="Z88" s="74"/>
      <c r="AA88" s="74"/>
      <c r="AB88" s="74"/>
      <c r="AC88" s="74"/>
      <c r="AD88" s="74"/>
      <c r="AE88" s="74"/>
      <c r="AF88" s="74"/>
      <c r="AG88" s="35">
        <f>IF(G88="B-Cat. Good Moorning Hotel",(IF(K88&lt;&gt;"", VLOOKUP(K88,Tabelle3[],2,)*J88,0)),IF(G88="C-Cat. A&amp;O Hostel Berlin Kolumbus",IF(K88&lt;&gt;"", VLOOKUP(K88,Tabelle32[],2,)*J88,0),))</f>
        <v>0</v>
      </c>
      <c r="AH88" s="35">
        <f t="shared" si="9"/>
        <v>0</v>
      </c>
      <c r="AI88" s="36">
        <f t="shared" si="14"/>
        <v>0</v>
      </c>
      <c r="AJ88" s="36">
        <f t="shared" si="10"/>
        <v>0</v>
      </c>
      <c r="AK88" s="35">
        <f t="shared" si="11"/>
        <v>0</v>
      </c>
      <c r="AL88" s="37">
        <f t="shared" si="12"/>
        <v>0</v>
      </c>
      <c r="AM88" s="38"/>
    </row>
    <row r="89" spans="1:39" s="39" customFormat="1" x14ac:dyDescent="0.25">
      <c r="A89" s="30">
        <v>74</v>
      </c>
      <c r="B89" s="31"/>
      <c r="C89" s="31"/>
      <c r="D89" s="31"/>
      <c r="E89" s="31"/>
      <c r="F89" s="31"/>
      <c r="G89" s="32"/>
      <c r="H89" s="33"/>
      <c r="I89" s="33"/>
      <c r="J89" s="34" t="str">
        <f t="shared" si="13"/>
        <v>-</v>
      </c>
      <c r="K89" s="90"/>
      <c r="L89" s="90"/>
      <c r="M89" s="96"/>
      <c r="N89" s="96"/>
      <c r="O89" s="74"/>
      <c r="P89" s="74"/>
      <c r="Q89" s="74"/>
      <c r="R89" s="96"/>
      <c r="S89" s="96"/>
      <c r="T89" s="96"/>
      <c r="U89" s="96"/>
      <c r="V89" s="96"/>
      <c r="W89" s="96"/>
      <c r="X89" s="96"/>
      <c r="Y89" s="96"/>
      <c r="Z89" s="74"/>
      <c r="AA89" s="74"/>
      <c r="AB89" s="74"/>
      <c r="AC89" s="74"/>
      <c r="AD89" s="74"/>
      <c r="AE89" s="74"/>
      <c r="AF89" s="74"/>
      <c r="AG89" s="35">
        <f>IF(G89="B-Cat. Good Moorning Hotel",(IF(K89&lt;&gt;"", VLOOKUP(K89,Tabelle3[],2,)*J89,0)),IF(G89="C-Cat. A&amp;O Hostel Berlin Kolumbus",IF(K89&lt;&gt;"", VLOOKUP(K89,Tabelle32[],2,)*J89,0),))</f>
        <v>0</v>
      </c>
      <c r="AH89" s="35">
        <f t="shared" si="9"/>
        <v>0</v>
      </c>
      <c r="AI89" s="36">
        <f t="shared" si="14"/>
        <v>0</v>
      </c>
      <c r="AJ89" s="36">
        <f t="shared" si="10"/>
        <v>0</v>
      </c>
      <c r="AK89" s="35">
        <f t="shared" si="11"/>
        <v>0</v>
      </c>
      <c r="AL89" s="37">
        <f t="shared" si="12"/>
        <v>0</v>
      </c>
      <c r="AM89" s="38"/>
    </row>
    <row r="90" spans="1:39" s="39" customFormat="1" x14ac:dyDescent="0.25">
      <c r="A90" s="30">
        <v>75</v>
      </c>
      <c r="B90" s="31"/>
      <c r="C90" s="31"/>
      <c r="D90" s="31"/>
      <c r="E90" s="31"/>
      <c r="F90" s="31"/>
      <c r="G90" s="32"/>
      <c r="H90" s="33"/>
      <c r="I90" s="33"/>
      <c r="J90" s="34" t="str">
        <f t="shared" si="13"/>
        <v>-</v>
      </c>
      <c r="K90" s="90"/>
      <c r="L90" s="90"/>
      <c r="M90" s="96"/>
      <c r="N90" s="96"/>
      <c r="O90" s="74"/>
      <c r="P90" s="74"/>
      <c r="Q90" s="74"/>
      <c r="R90" s="96"/>
      <c r="S90" s="96"/>
      <c r="T90" s="96"/>
      <c r="U90" s="96"/>
      <c r="V90" s="96"/>
      <c r="W90" s="96"/>
      <c r="X90" s="96"/>
      <c r="Y90" s="96"/>
      <c r="Z90" s="74"/>
      <c r="AA90" s="74"/>
      <c r="AB90" s="74"/>
      <c r="AC90" s="74"/>
      <c r="AD90" s="74"/>
      <c r="AE90" s="74"/>
      <c r="AF90" s="74"/>
      <c r="AG90" s="35">
        <f>IF(G90="B-Cat. Good Moorning Hotel",(IF(K90&lt;&gt;"", VLOOKUP(K90,Tabelle3[],2,)*J90,0)),IF(G90="C-Cat. A&amp;O Hostel Berlin Kolumbus",IF(K90&lt;&gt;"", VLOOKUP(K90,Tabelle32[],2,)*J90,0),))</f>
        <v>0</v>
      </c>
      <c r="AH90" s="35">
        <f t="shared" si="9"/>
        <v>0</v>
      </c>
      <c r="AI90" s="36">
        <f t="shared" si="14"/>
        <v>0</v>
      </c>
      <c r="AJ90" s="36">
        <f t="shared" si="10"/>
        <v>0</v>
      </c>
      <c r="AK90" s="35">
        <f t="shared" si="11"/>
        <v>0</v>
      </c>
      <c r="AL90" s="37">
        <f t="shared" si="12"/>
        <v>0</v>
      </c>
      <c r="AM90" s="38"/>
    </row>
    <row r="91" spans="1:39" s="39" customFormat="1" x14ac:dyDescent="0.25">
      <c r="A91" s="30">
        <v>76</v>
      </c>
      <c r="B91" s="31"/>
      <c r="C91" s="31"/>
      <c r="D91" s="31"/>
      <c r="E91" s="31"/>
      <c r="F91" s="31"/>
      <c r="G91" s="32"/>
      <c r="H91" s="33"/>
      <c r="I91" s="33"/>
      <c r="J91" s="34" t="str">
        <f t="shared" si="13"/>
        <v>-</v>
      </c>
      <c r="K91" s="90"/>
      <c r="L91" s="90"/>
      <c r="M91" s="96"/>
      <c r="N91" s="96"/>
      <c r="O91" s="74"/>
      <c r="P91" s="74"/>
      <c r="Q91" s="74"/>
      <c r="R91" s="96"/>
      <c r="S91" s="96"/>
      <c r="T91" s="96"/>
      <c r="U91" s="96"/>
      <c r="V91" s="96"/>
      <c r="W91" s="96"/>
      <c r="X91" s="96"/>
      <c r="Y91" s="96"/>
      <c r="Z91" s="74"/>
      <c r="AA91" s="74"/>
      <c r="AB91" s="74"/>
      <c r="AC91" s="74"/>
      <c r="AD91" s="74"/>
      <c r="AE91" s="74"/>
      <c r="AF91" s="74"/>
      <c r="AG91" s="35">
        <f>IF(G91="B-Cat. Good Moorning Hotel",(IF(K91&lt;&gt;"", VLOOKUP(K91,Tabelle3[],2,)*J91,0)),IF(G91="C-Cat. A&amp;O Hostel Berlin Kolumbus",IF(K91&lt;&gt;"", VLOOKUP(K91,Tabelle32[],2,)*J91,0),))</f>
        <v>0</v>
      </c>
      <c r="AH91" s="35">
        <f t="shared" si="9"/>
        <v>0</v>
      </c>
      <c r="AI91" s="36">
        <f t="shared" si="14"/>
        <v>0</v>
      </c>
      <c r="AJ91" s="36">
        <f t="shared" si="10"/>
        <v>0</v>
      </c>
      <c r="AK91" s="35">
        <f t="shared" si="11"/>
        <v>0</v>
      </c>
      <c r="AL91" s="37">
        <f t="shared" si="12"/>
        <v>0</v>
      </c>
      <c r="AM91" s="38"/>
    </row>
    <row r="92" spans="1:39" s="39" customFormat="1" x14ac:dyDescent="0.25">
      <c r="A92" s="30">
        <v>77</v>
      </c>
      <c r="B92" s="31"/>
      <c r="C92" s="31"/>
      <c r="D92" s="31"/>
      <c r="E92" s="31"/>
      <c r="F92" s="31"/>
      <c r="G92" s="32"/>
      <c r="H92" s="33"/>
      <c r="I92" s="33"/>
      <c r="J92" s="34" t="str">
        <f t="shared" si="13"/>
        <v>-</v>
      </c>
      <c r="K92" s="90"/>
      <c r="L92" s="90"/>
      <c r="M92" s="96"/>
      <c r="N92" s="96"/>
      <c r="O92" s="74"/>
      <c r="P92" s="74"/>
      <c r="Q92" s="74"/>
      <c r="R92" s="96"/>
      <c r="S92" s="96"/>
      <c r="T92" s="96"/>
      <c r="U92" s="96"/>
      <c r="V92" s="96"/>
      <c r="W92" s="96"/>
      <c r="X92" s="96"/>
      <c r="Y92" s="96"/>
      <c r="Z92" s="74"/>
      <c r="AA92" s="74"/>
      <c r="AB92" s="74"/>
      <c r="AC92" s="74"/>
      <c r="AD92" s="74"/>
      <c r="AE92" s="74"/>
      <c r="AF92" s="74"/>
      <c r="AG92" s="35">
        <f>IF(G92="B-Cat. Good Moorning Hotel",(IF(K92&lt;&gt;"", VLOOKUP(K92,Tabelle3[],2,)*J92,0)),IF(G92="C-Cat. A&amp;O Hostel Berlin Kolumbus",IF(K92&lt;&gt;"", VLOOKUP(K92,Tabelle32[],2,)*J92,0),))</f>
        <v>0</v>
      </c>
      <c r="AH92" s="35">
        <f t="shared" si="9"/>
        <v>0</v>
      </c>
      <c r="AI92" s="36">
        <f t="shared" si="14"/>
        <v>0</v>
      </c>
      <c r="AJ92" s="36">
        <f t="shared" si="10"/>
        <v>0</v>
      </c>
      <c r="AK92" s="35">
        <f t="shared" si="11"/>
        <v>0</v>
      </c>
      <c r="AL92" s="37">
        <f t="shared" si="12"/>
        <v>0</v>
      </c>
      <c r="AM92" s="38"/>
    </row>
    <row r="93" spans="1:39" s="39" customFormat="1" x14ac:dyDescent="0.25">
      <c r="A93" s="30">
        <v>78</v>
      </c>
      <c r="B93" s="31"/>
      <c r="C93" s="31"/>
      <c r="D93" s="31"/>
      <c r="E93" s="31"/>
      <c r="F93" s="31"/>
      <c r="G93" s="32"/>
      <c r="H93" s="33"/>
      <c r="I93" s="33"/>
      <c r="J93" s="34" t="str">
        <f t="shared" si="13"/>
        <v>-</v>
      </c>
      <c r="K93" s="90"/>
      <c r="L93" s="90"/>
      <c r="M93" s="96"/>
      <c r="N93" s="96"/>
      <c r="O93" s="74"/>
      <c r="P93" s="74"/>
      <c r="Q93" s="74"/>
      <c r="R93" s="96"/>
      <c r="S93" s="96"/>
      <c r="T93" s="96"/>
      <c r="U93" s="96"/>
      <c r="V93" s="96"/>
      <c r="W93" s="96"/>
      <c r="X93" s="96"/>
      <c r="Y93" s="96"/>
      <c r="Z93" s="74"/>
      <c r="AA93" s="74"/>
      <c r="AB93" s="74"/>
      <c r="AC93" s="74"/>
      <c r="AD93" s="74"/>
      <c r="AE93" s="74"/>
      <c r="AF93" s="74"/>
      <c r="AG93" s="35">
        <f>IF(G93="B-Cat. Good Moorning Hotel",(IF(K93&lt;&gt;"", VLOOKUP(K93,Tabelle3[],2,)*J93,0)),IF(G93="C-Cat. A&amp;O Hostel Berlin Kolumbus",IF(K93&lt;&gt;"", VLOOKUP(K93,Tabelle32[],2,)*J93,0),))</f>
        <v>0</v>
      </c>
      <c r="AH93" s="35">
        <f t="shared" si="9"/>
        <v>0</v>
      </c>
      <c r="AI93" s="36">
        <f t="shared" si="14"/>
        <v>0</v>
      </c>
      <c r="AJ93" s="36">
        <f t="shared" si="10"/>
        <v>0</v>
      </c>
      <c r="AK93" s="35">
        <f t="shared" si="11"/>
        <v>0</v>
      </c>
      <c r="AL93" s="37">
        <f t="shared" si="12"/>
        <v>0</v>
      </c>
      <c r="AM93" s="38"/>
    </row>
    <row r="94" spans="1:39" s="39" customFormat="1" x14ac:dyDescent="0.25">
      <c r="A94" s="30">
        <v>79</v>
      </c>
      <c r="B94" s="31"/>
      <c r="C94" s="31"/>
      <c r="D94" s="31"/>
      <c r="E94" s="31"/>
      <c r="F94" s="31"/>
      <c r="G94" s="32"/>
      <c r="H94" s="33"/>
      <c r="I94" s="33"/>
      <c r="J94" s="34" t="str">
        <f t="shared" si="13"/>
        <v>-</v>
      </c>
      <c r="K94" s="90"/>
      <c r="L94" s="90"/>
      <c r="M94" s="96"/>
      <c r="N94" s="96"/>
      <c r="O94" s="74"/>
      <c r="P94" s="74"/>
      <c r="Q94" s="74"/>
      <c r="R94" s="96"/>
      <c r="S94" s="96"/>
      <c r="T94" s="96"/>
      <c r="U94" s="96"/>
      <c r="V94" s="96"/>
      <c r="W94" s="96"/>
      <c r="X94" s="96"/>
      <c r="Y94" s="96"/>
      <c r="Z94" s="74"/>
      <c r="AA94" s="74"/>
      <c r="AB94" s="74"/>
      <c r="AC94" s="74"/>
      <c r="AD94" s="74"/>
      <c r="AE94" s="74"/>
      <c r="AF94" s="74"/>
      <c r="AG94" s="35">
        <f>IF(G94="B-Cat. Good Moorning Hotel",(IF(K94&lt;&gt;"", VLOOKUP(K94,Tabelle3[],2,)*J94,0)),IF(G94="C-Cat. A&amp;O Hostel Berlin Kolumbus",IF(K94&lt;&gt;"", VLOOKUP(K94,Tabelle32[],2,)*J94,0),))</f>
        <v>0</v>
      </c>
      <c r="AH94" s="35">
        <f t="shared" si="9"/>
        <v>0</v>
      </c>
      <c r="AI94" s="36">
        <f t="shared" si="14"/>
        <v>0</v>
      </c>
      <c r="AJ94" s="36">
        <f t="shared" si="10"/>
        <v>0</v>
      </c>
      <c r="AK94" s="35">
        <f t="shared" si="11"/>
        <v>0</v>
      </c>
      <c r="AL94" s="37">
        <f t="shared" si="12"/>
        <v>0</v>
      </c>
      <c r="AM94" s="38"/>
    </row>
    <row r="95" spans="1:39" s="39" customFormat="1" x14ac:dyDescent="0.25">
      <c r="A95" s="30">
        <v>80</v>
      </c>
      <c r="B95" s="31"/>
      <c r="C95" s="31"/>
      <c r="D95" s="31"/>
      <c r="E95" s="31"/>
      <c r="F95" s="31"/>
      <c r="G95" s="32"/>
      <c r="H95" s="33"/>
      <c r="I95" s="33"/>
      <c r="J95" s="34" t="str">
        <f t="shared" si="13"/>
        <v>-</v>
      </c>
      <c r="K95" s="90"/>
      <c r="L95" s="90"/>
      <c r="M95" s="96"/>
      <c r="N95" s="96"/>
      <c r="O95" s="74"/>
      <c r="P95" s="74"/>
      <c r="Q95" s="74"/>
      <c r="R95" s="96"/>
      <c r="S95" s="96"/>
      <c r="T95" s="96"/>
      <c r="U95" s="96"/>
      <c r="V95" s="96"/>
      <c r="W95" s="96"/>
      <c r="X95" s="96"/>
      <c r="Y95" s="96"/>
      <c r="Z95" s="74"/>
      <c r="AA95" s="74"/>
      <c r="AB95" s="74"/>
      <c r="AC95" s="74"/>
      <c r="AD95" s="74"/>
      <c r="AE95" s="74"/>
      <c r="AF95" s="74"/>
      <c r="AG95" s="35">
        <f>IF(G95="B-Cat. Good Moorning Hotel",(IF(K95&lt;&gt;"", VLOOKUP(K95,Tabelle3[],2,)*J95,0)),IF(G95="C-Cat. A&amp;O Hostel Berlin Kolumbus",IF(K95&lt;&gt;"", VLOOKUP(K95,Tabelle32[],2,)*J95,0),))</f>
        <v>0</v>
      </c>
      <c r="AH95" s="35">
        <f t="shared" si="9"/>
        <v>0</v>
      </c>
      <c r="AI95" s="36">
        <f t="shared" si="14"/>
        <v>0</v>
      </c>
      <c r="AJ95" s="36">
        <f t="shared" si="10"/>
        <v>0</v>
      </c>
      <c r="AK95" s="35">
        <f t="shared" si="11"/>
        <v>0</v>
      </c>
      <c r="AL95" s="37">
        <f t="shared" si="12"/>
        <v>0</v>
      </c>
      <c r="AM95" s="38"/>
    </row>
    <row r="96" spans="1:39" s="39" customFormat="1" x14ac:dyDescent="0.25">
      <c r="A96" s="30">
        <v>81</v>
      </c>
      <c r="B96" s="31"/>
      <c r="C96" s="31"/>
      <c r="D96" s="31"/>
      <c r="E96" s="31"/>
      <c r="F96" s="31"/>
      <c r="G96" s="32"/>
      <c r="H96" s="33"/>
      <c r="I96" s="33"/>
      <c r="J96" s="34" t="str">
        <f t="shared" si="13"/>
        <v>-</v>
      </c>
      <c r="K96" s="90"/>
      <c r="L96" s="90"/>
      <c r="M96" s="96"/>
      <c r="N96" s="96"/>
      <c r="O96" s="74"/>
      <c r="P96" s="74"/>
      <c r="Q96" s="74"/>
      <c r="R96" s="96"/>
      <c r="S96" s="96"/>
      <c r="T96" s="96"/>
      <c r="U96" s="96"/>
      <c r="V96" s="96"/>
      <c r="W96" s="96"/>
      <c r="X96" s="96"/>
      <c r="Y96" s="96"/>
      <c r="Z96" s="74"/>
      <c r="AA96" s="74"/>
      <c r="AB96" s="74"/>
      <c r="AC96" s="74"/>
      <c r="AD96" s="74"/>
      <c r="AE96" s="74"/>
      <c r="AF96" s="74"/>
      <c r="AG96" s="35">
        <f>IF(G96="B-Cat. Good Moorning Hotel",(IF(K96&lt;&gt;"", VLOOKUP(K96,Tabelle3[],2,)*J96,0)),IF(G96="C-Cat. A&amp;O Hostel Berlin Kolumbus",IF(K96&lt;&gt;"", VLOOKUP(K96,Tabelle32[],2,)*J96,0),))</f>
        <v>0</v>
      </c>
      <c r="AH96" s="35">
        <f t="shared" si="9"/>
        <v>0</v>
      </c>
      <c r="AI96" s="36">
        <f t="shared" si="14"/>
        <v>0</v>
      </c>
      <c r="AJ96" s="36">
        <f t="shared" si="10"/>
        <v>0</v>
      </c>
      <c r="AK96" s="35">
        <f t="shared" si="11"/>
        <v>0</v>
      </c>
      <c r="AL96" s="37">
        <f t="shared" ref="AL96:AL99" si="15">AG96+AH96+AI96+AJ96+AK96</f>
        <v>0</v>
      </c>
      <c r="AM96" s="38"/>
    </row>
    <row r="97" spans="1:39" s="39" customFormat="1" x14ac:dyDescent="0.25">
      <c r="A97" s="30">
        <v>82</v>
      </c>
      <c r="B97" s="31"/>
      <c r="C97" s="31"/>
      <c r="D97" s="31"/>
      <c r="E97" s="31"/>
      <c r="F97" s="31"/>
      <c r="G97" s="32"/>
      <c r="H97" s="33"/>
      <c r="I97" s="33"/>
      <c r="J97" s="34" t="str">
        <f t="shared" si="13"/>
        <v>-</v>
      </c>
      <c r="K97" s="90"/>
      <c r="L97" s="90"/>
      <c r="M97" s="96"/>
      <c r="N97" s="96"/>
      <c r="O97" s="74"/>
      <c r="P97" s="74"/>
      <c r="Q97" s="74"/>
      <c r="R97" s="96"/>
      <c r="S97" s="96"/>
      <c r="T97" s="96"/>
      <c r="U97" s="96"/>
      <c r="V97" s="96"/>
      <c r="W97" s="96"/>
      <c r="X97" s="96"/>
      <c r="Y97" s="96"/>
      <c r="Z97" s="74"/>
      <c r="AA97" s="74"/>
      <c r="AB97" s="74"/>
      <c r="AC97" s="74"/>
      <c r="AD97" s="74"/>
      <c r="AE97" s="74"/>
      <c r="AF97" s="74"/>
      <c r="AG97" s="35">
        <f>IF(G97="B-Cat. Good Moorning Hotel",(IF(K97&lt;&gt;"", VLOOKUP(K97,Tabelle3[],2,)*J97,0)),IF(G97="C-Cat. A&amp;O Hostel Berlin Kolumbus",IF(K97&lt;&gt;"", VLOOKUP(K97,Tabelle32[],2,)*J97,0),))</f>
        <v>0</v>
      </c>
      <c r="AH97" s="35">
        <f t="shared" si="9"/>
        <v>0</v>
      </c>
      <c r="AI97" s="36">
        <f t="shared" si="14"/>
        <v>0</v>
      </c>
      <c r="AJ97" s="36">
        <f t="shared" si="10"/>
        <v>0</v>
      </c>
      <c r="AK97" s="35">
        <f t="shared" si="11"/>
        <v>0</v>
      </c>
      <c r="AL97" s="37">
        <f t="shared" si="15"/>
        <v>0</v>
      </c>
      <c r="AM97" s="38"/>
    </row>
    <row r="98" spans="1:39" s="39" customFormat="1" x14ac:dyDescent="0.25">
      <c r="A98" s="30">
        <v>83</v>
      </c>
      <c r="B98" s="31"/>
      <c r="C98" s="31"/>
      <c r="D98" s="31"/>
      <c r="E98" s="31"/>
      <c r="F98" s="31"/>
      <c r="G98" s="32"/>
      <c r="H98" s="33"/>
      <c r="I98" s="33"/>
      <c r="J98" s="34" t="str">
        <f t="shared" si="13"/>
        <v>-</v>
      </c>
      <c r="K98" s="90"/>
      <c r="L98" s="90"/>
      <c r="M98" s="96"/>
      <c r="N98" s="96"/>
      <c r="O98" s="74"/>
      <c r="P98" s="74"/>
      <c r="Q98" s="74"/>
      <c r="R98" s="96"/>
      <c r="S98" s="96"/>
      <c r="T98" s="96"/>
      <c r="U98" s="96"/>
      <c r="V98" s="96"/>
      <c r="W98" s="96"/>
      <c r="X98" s="96"/>
      <c r="Y98" s="96"/>
      <c r="Z98" s="74"/>
      <c r="AA98" s="74"/>
      <c r="AB98" s="74"/>
      <c r="AC98" s="74"/>
      <c r="AD98" s="74"/>
      <c r="AE98" s="74"/>
      <c r="AF98" s="74"/>
      <c r="AG98" s="35">
        <f>IF(G98="B-Cat. Good Moorning Hotel",(IF(K98&lt;&gt;"", VLOOKUP(K98,Tabelle3[],2,)*J98,0)),IF(G98="C-Cat. A&amp;O Hostel Berlin Kolumbus",IF(K98&lt;&gt;"", VLOOKUP(K98,Tabelle32[],2,)*J98,0),))</f>
        <v>0</v>
      </c>
      <c r="AH98" s="35">
        <f t="shared" si="9"/>
        <v>0</v>
      </c>
      <c r="AI98" s="36">
        <f t="shared" si="14"/>
        <v>0</v>
      </c>
      <c r="AJ98" s="36">
        <f t="shared" si="10"/>
        <v>0</v>
      </c>
      <c r="AK98" s="35">
        <f t="shared" si="11"/>
        <v>0</v>
      </c>
      <c r="AL98" s="37">
        <f t="shared" si="15"/>
        <v>0</v>
      </c>
      <c r="AM98" s="38"/>
    </row>
    <row r="99" spans="1:39" s="39" customFormat="1" x14ac:dyDescent="0.25">
      <c r="A99" s="30">
        <v>84</v>
      </c>
      <c r="B99" s="31"/>
      <c r="C99" s="31"/>
      <c r="D99" s="31"/>
      <c r="E99" s="31"/>
      <c r="F99" s="31"/>
      <c r="G99" s="32"/>
      <c r="H99" s="33"/>
      <c r="I99" s="33"/>
      <c r="J99" s="34" t="str">
        <f t="shared" si="13"/>
        <v>-</v>
      </c>
      <c r="K99" s="90"/>
      <c r="L99" s="90"/>
      <c r="M99" s="96"/>
      <c r="N99" s="96"/>
      <c r="O99" s="74"/>
      <c r="P99" s="74"/>
      <c r="Q99" s="74"/>
      <c r="R99" s="96"/>
      <c r="S99" s="96"/>
      <c r="T99" s="96"/>
      <c r="U99" s="96"/>
      <c r="V99" s="96"/>
      <c r="W99" s="96"/>
      <c r="X99" s="96"/>
      <c r="Y99" s="96"/>
      <c r="Z99" s="74"/>
      <c r="AA99" s="74"/>
      <c r="AB99" s="74"/>
      <c r="AC99" s="74"/>
      <c r="AD99" s="74"/>
      <c r="AE99" s="74"/>
      <c r="AF99" s="74"/>
      <c r="AG99" s="35">
        <f>IF(G99="B-Cat. Good Moorning Hotel",(IF(K99&lt;&gt;"", VLOOKUP(K99,Tabelle3[],2,)*J99,0)),IF(G99="C-Cat. A&amp;O Hostel Berlin Kolumbus",IF(K99&lt;&gt;"", VLOOKUP(K99,Tabelle32[],2,)*J99,0),))</f>
        <v>0</v>
      </c>
      <c r="AH99" s="35">
        <f t="shared" si="9"/>
        <v>0</v>
      </c>
      <c r="AI99" s="36">
        <f t="shared" si="14"/>
        <v>0</v>
      </c>
      <c r="AJ99" s="36">
        <f t="shared" si="10"/>
        <v>0</v>
      </c>
      <c r="AK99" s="35">
        <f t="shared" si="11"/>
        <v>0</v>
      </c>
      <c r="AL99" s="37">
        <f t="shared" si="15"/>
        <v>0</v>
      </c>
      <c r="AM99" s="38"/>
    </row>
    <row r="100" spans="1:39" s="39" customFormat="1" x14ac:dyDescent="0.25">
      <c r="A100" s="30">
        <v>85</v>
      </c>
      <c r="B100" s="31"/>
      <c r="C100" s="31"/>
      <c r="D100" s="31"/>
      <c r="E100" s="31"/>
      <c r="F100" s="31"/>
      <c r="G100" s="32"/>
      <c r="H100" s="33"/>
      <c r="I100" s="33"/>
      <c r="J100" s="34" t="str">
        <f t="shared" si="13"/>
        <v>-</v>
      </c>
      <c r="K100" s="90"/>
      <c r="L100" s="90"/>
      <c r="M100" s="96"/>
      <c r="N100" s="96"/>
      <c r="O100" s="74"/>
      <c r="P100" s="74"/>
      <c r="Q100" s="74"/>
      <c r="R100" s="96"/>
      <c r="S100" s="96"/>
      <c r="T100" s="96"/>
      <c r="U100" s="96"/>
      <c r="V100" s="96"/>
      <c r="W100" s="96"/>
      <c r="X100" s="96"/>
      <c r="Y100" s="96"/>
      <c r="Z100" s="74"/>
      <c r="AA100" s="74"/>
      <c r="AB100" s="74"/>
      <c r="AC100" s="74"/>
      <c r="AD100" s="74"/>
      <c r="AE100" s="74"/>
      <c r="AF100" s="74"/>
      <c r="AG100" s="35">
        <f>IF(G100="B-Cat. Good Moorning Hotel",(IF(K100&lt;&gt;"", VLOOKUP(K100,Tabelle3[],2,)*J100,0)),IF(G100="C-Cat. A&amp;O Hostel Berlin Kolumbus",IF(K100&lt;&gt;"", VLOOKUP(K100,Tabelle32[],2,)*J100,0),))</f>
        <v>0</v>
      </c>
      <c r="AH100" s="35">
        <f t="shared" si="9"/>
        <v>0</v>
      </c>
      <c r="AI100" s="36">
        <f t="shared" si="14"/>
        <v>0</v>
      </c>
      <c r="AJ100" s="36">
        <f t="shared" si="10"/>
        <v>0</v>
      </c>
      <c r="AK100" s="35">
        <f t="shared" si="11"/>
        <v>0</v>
      </c>
      <c r="AL100" s="37">
        <f t="shared" ref="AL100:AL114" si="16">AG100+AH100+AI100+AJ100+AK100</f>
        <v>0</v>
      </c>
      <c r="AM100" s="38"/>
    </row>
    <row r="101" spans="1:39" s="39" customFormat="1" x14ac:dyDescent="0.25">
      <c r="A101" s="30">
        <v>86</v>
      </c>
      <c r="B101" s="31"/>
      <c r="C101" s="31"/>
      <c r="D101" s="31"/>
      <c r="E101" s="31"/>
      <c r="F101" s="31"/>
      <c r="G101" s="32"/>
      <c r="H101" s="33"/>
      <c r="I101" s="33"/>
      <c r="J101" s="34" t="str">
        <f t="shared" si="13"/>
        <v>-</v>
      </c>
      <c r="K101" s="90"/>
      <c r="L101" s="90"/>
      <c r="M101" s="96"/>
      <c r="N101" s="96"/>
      <c r="O101" s="74"/>
      <c r="P101" s="74"/>
      <c r="Q101" s="74"/>
      <c r="R101" s="96"/>
      <c r="S101" s="96"/>
      <c r="T101" s="96"/>
      <c r="U101" s="96"/>
      <c r="V101" s="96"/>
      <c r="W101" s="96"/>
      <c r="X101" s="96"/>
      <c r="Y101" s="96"/>
      <c r="Z101" s="74"/>
      <c r="AA101" s="74"/>
      <c r="AB101" s="74"/>
      <c r="AC101" s="74"/>
      <c r="AD101" s="74"/>
      <c r="AE101" s="74"/>
      <c r="AF101" s="74"/>
      <c r="AG101" s="35">
        <f>IF(G101="B-Cat. Good Moorning Hotel",(IF(K101&lt;&gt;"", VLOOKUP(K101,Tabelle3[],2,)*J101,0)),IF(G101="C-Cat. A&amp;O Hostel Berlin Kolumbus",IF(K101&lt;&gt;"", VLOOKUP(K101,Tabelle32[],2,)*J101,0),))</f>
        <v>0</v>
      </c>
      <c r="AH101" s="35">
        <f t="shared" si="9"/>
        <v>0</v>
      </c>
      <c r="AI101" s="36">
        <f t="shared" si="14"/>
        <v>0</v>
      </c>
      <c r="AJ101" s="36">
        <f t="shared" si="10"/>
        <v>0</v>
      </c>
      <c r="AK101" s="35">
        <f t="shared" si="11"/>
        <v>0</v>
      </c>
      <c r="AL101" s="37">
        <f t="shared" si="16"/>
        <v>0</v>
      </c>
      <c r="AM101" s="38"/>
    </row>
    <row r="102" spans="1:39" s="39" customFormat="1" x14ac:dyDescent="0.25">
      <c r="A102" s="30">
        <v>87</v>
      </c>
      <c r="B102" s="31"/>
      <c r="C102" s="31"/>
      <c r="D102" s="31"/>
      <c r="E102" s="31"/>
      <c r="F102" s="31"/>
      <c r="G102" s="32"/>
      <c r="H102" s="33"/>
      <c r="I102" s="33"/>
      <c r="J102" s="34" t="str">
        <f t="shared" si="13"/>
        <v>-</v>
      </c>
      <c r="K102" s="90"/>
      <c r="L102" s="90"/>
      <c r="M102" s="96"/>
      <c r="N102" s="96"/>
      <c r="O102" s="74"/>
      <c r="P102" s="74"/>
      <c r="Q102" s="74"/>
      <c r="R102" s="96"/>
      <c r="S102" s="96"/>
      <c r="T102" s="96"/>
      <c r="U102" s="96"/>
      <c r="V102" s="96"/>
      <c r="W102" s="96"/>
      <c r="X102" s="96"/>
      <c r="Y102" s="96"/>
      <c r="Z102" s="74"/>
      <c r="AA102" s="74"/>
      <c r="AB102" s="74"/>
      <c r="AC102" s="74"/>
      <c r="AD102" s="74"/>
      <c r="AE102" s="74"/>
      <c r="AF102" s="74"/>
      <c r="AG102" s="35">
        <f>IF(G102="B-Cat. Good Moorning Hotel",(IF(K102&lt;&gt;"", VLOOKUP(K102,Tabelle3[],2,)*J102,0)),IF(G102="C-Cat. A&amp;O Hostel Berlin Kolumbus",IF(K102&lt;&gt;"", VLOOKUP(K102,Tabelle32[],2,)*J102,0),))</f>
        <v>0</v>
      </c>
      <c r="AH102" s="35">
        <f t="shared" si="9"/>
        <v>0</v>
      </c>
      <c r="AI102" s="36">
        <f t="shared" si="14"/>
        <v>0</v>
      </c>
      <c r="AJ102" s="36">
        <f t="shared" si="10"/>
        <v>0</v>
      </c>
      <c r="AK102" s="35">
        <f t="shared" si="11"/>
        <v>0</v>
      </c>
      <c r="AL102" s="37">
        <f t="shared" si="16"/>
        <v>0</v>
      </c>
      <c r="AM102" s="38"/>
    </row>
    <row r="103" spans="1:39" s="39" customFormat="1" x14ac:dyDescent="0.25">
      <c r="A103" s="30">
        <v>88</v>
      </c>
      <c r="B103" s="31"/>
      <c r="C103" s="31"/>
      <c r="D103" s="31"/>
      <c r="E103" s="31"/>
      <c r="F103" s="31"/>
      <c r="G103" s="32"/>
      <c r="H103" s="33"/>
      <c r="I103" s="33"/>
      <c r="J103" s="34" t="str">
        <f t="shared" si="13"/>
        <v>-</v>
      </c>
      <c r="K103" s="90"/>
      <c r="L103" s="90"/>
      <c r="M103" s="96"/>
      <c r="N103" s="96"/>
      <c r="O103" s="74"/>
      <c r="P103" s="74"/>
      <c r="Q103" s="74"/>
      <c r="R103" s="96"/>
      <c r="S103" s="96"/>
      <c r="T103" s="96"/>
      <c r="U103" s="96"/>
      <c r="V103" s="96"/>
      <c r="W103" s="96"/>
      <c r="X103" s="96"/>
      <c r="Y103" s="96"/>
      <c r="Z103" s="74"/>
      <c r="AA103" s="74"/>
      <c r="AB103" s="74"/>
      <c r="AC103" s="74"/>
      <c r="AD103" s="74"/>
      <c r="AE103" s="74"/>
      <c r="AF103" s="74"/>
      <c r="AG103" s="35">
        <f>IF(G103="B-Cat. Good Moorning Hotel",(IF(K103&lt;&gt;"", VLOOKUP(K103,Tabelle3[],2,)*J103,0)),IF(G103="C-Cat. A&amp;O Hostel Berlin Kolumbus",IF(K103&lt;&gt;"", VLOOKUP(K103,Tabelle32[],2,)*J103,0),))</f>
        <v>0</v>
      </c>
      <c r="AH103" s="35">
        <f t="shared" si="9"/>
        <v>0</v>
      </c>
      <c r="AI103" s="36">
        <f t="shared" si="14"/>
        <v>0</v>
      </c>
      <c r="AJ103" s="36">
        <f t="shared" si="10"/>
        <v>0</v>
      </c>
      <c r="AK103" s="35">
        <f t="shared" si="11"/>
        <v>0</v>
      </c>
      <c r="AL103" s="37">
        <f t="shared" si="16"/>
        <v>0</v>
      </c>
      <c r="AM103" s="38"/>
    </row>
    <row r="104" spans="1:39" s="39" customFormat="1" x14ac:dyDescent="0.25">
      <c r="A104" s="30">
        <v>89</v>
      </c>
      <c r="B104" s="31"/>
      <c r="C104" s="31"/>
      <c r="D104" s="31"/>
      <c r="E104" s="31"/>
      <c r="F104" s="31"/>
      <c r="G104" s="32"/>
      <c r="H104" s="33"/>
      <c r="I104" s="33"/>
      <c r="J104" s="34" t="str">
        <f t="shared" si="13"/>
        <v>-</v>
      </c>
      <c r="K104" s="90"/>
      <c r="L104" s="90"/>
      <c r="M104" s="96"/>
      <c r="N104" s="96"/>
      <c r="O104" s="74"/>
      <c r="P104" s="74"/>
      <c r="Q104" s="74"/>
      <c r="R104" s="96"/>
      <c r="S104" s="96"/>
      <c r="T104" s="96"/>
      <c r="U104" s="96"/>
      <c r="V104" s="96"/>
      <c r="W104" s="96"/>
      <c r="X104" s="96"/>
      <c r="Y104" s="96"/>
      <c r="Z104" s="74"/>
      <c r="AA104" s="74"/>
      <c r="AB104" s="74"/>
      <c r="AC104" s="74"/>
      <c r="AD104" s="74"/>
      <c r="AE104" s="74"/>
      <c r="AF104" s="74"/>
      <c r="AG104" s="35">
        <f>IF(G104="B-Cat. Good Moorning Hotel",(IF(K104&lt;&gt;"", VLOOKUP(K104,Tabelle3[],2,)*J104,0)),IF(G104="C-Cat. A&amp;O Hostel Berlin Kolumbus",IF(K104&lt;&gt;"", VLOOKUP(K104,Tabelle32[],2,)*J104,0),))</f>
        <v>0</v>
      </c>
      <c r="AH104" s="35">
        <f t="shared" si="9"/>
        <v>0</v>
      </c>
      <c r="AI104" s="36">
        <f t="shared" si="14"/>
        <v>0</v>
      </c>
      <c r="AJ104" s="36">
        <f t="shared" si="10"/>
        <v>0</v>
      </c>
      <c r="AK104" s="35">
        <f t="shared" si="11"/>
        <v>0</v>
      </c>
      <c r="AL104" s="37">
        <f t="shared" si="16"/>
        <v>0</v>
      </c>
      <c r="AM104" s="38"/>
    </row>
    <row r="105" spans="1:39" s="39" customFormat="1" x14ac:dyDescent="0.25">
      <c r="A105" s="30">
        <v>90</v>
      </c>
      <c r="B105" s="31"/>
      <c r="C105" s="31"/>
      <c r="D105" s="31"/>
      <c r="E105" s="31"/>
      <c r="F105" s="31"/>
      <c r="G105" s="32"/>
      <c r="H105" s="33"/>
      <c r="I105" s="33"/>
      <c r="J105" s="34" t="str">
        <f t="shared" si="13"/>
        <v>-</v>
      </c>
      <c r="K105" s="90"/>
      <c r="L105" s="90"/>
      <c r="M105" s="96"/>
      <c r="N105" s="96"/>
      <c r="O105" s="74"/>
      <c r="P105" s="74"/>
      <c r="Q105" s="74"/>
      <c r="R105" s="96"/>
      <c r="S105" s="96"/>
      <c r="T105" s="96"/>
      <c r="U105" s="96"/>
      <c r="V105" s="96"/>
      <c r="W105" s="96"/>
      <c r="X105" s="96"/>
      <c r="Y105" s="96"/>
      <c r="Z105" s="74"/>
      <c r="AA105" s="74"/>
      <c r="AB105" s="74"/>
      <c r="AC105" s="74"/>
      <c r="AD105" s="74"/>
      <c r="AE105" s="74"/>
      <c r="AF105" s="74"/>
      <c r="AG105" s="35">
        <f>IF(G105="B-Cat. Good Moorning Hotel",(IF(K105&lt;&gt;"", VLOOKUP(K105,Tabelle3[],2,)*J105,0)),IF(G105="C-Cat. A&amp;O Hostel Berlin Kolumbus",IF(K105&lt;&gt;"", VLOOKUP(K105,Tabelle32[],2,)*J105,0),))</f>
        <v>0</v>
      </c>
      <c r="AH105" s="35">
        <f t="shared" si="9"/>
        <v>0</v>
      </c>
      <c r="AI105" s="36">
        <f t="shared" si="14"/>
        <v>0</v>
      </c>
      <c r="AJ105" s="36">
        <f t="shared" si="10"/>
        <v>0</v>
      </c>
      <c r="AK105" s="35">
        <f t="shared" si="11"/>
        <v>0</v>
      </c>
      <c r="AL105" s="37">
        <f t="shared" si="16"/>
        <v>0</v>
      </c>
      <c r="AM105" s="38"/>
    </row>
    <row r="106" spans="1:39" s="39" customFormat="1" x14ac:dyDescent="0.25">
      <c r="A106" s="30">
        <v>91</v>
      </c>
      <c r="B106" s="31"/>
      <c r="C106" s="31"/>
      <c r="D106" s="31"/>
      <c r="E106" s="31"/>
      <c r="F106" s="31"/>
      <c r="G106" s="32"/>
      <c r="H106" s="33"/>
      <c r="I106" s="33"/>
      <c r="J106" s="34" t="str">
        <f t="shared" si="13"/>
        <v>-</v>
      </c>
      <c r="K106" s="90"/>
      <c r="L106" s="90"/>
      <c r="M106" s="96"/>
      <c r="N106" s="96"/>
      <c r="O106" s="74"/>
      <c r="P106" s="74"/>
      <c r="Q106" s="74"/>
      <c r="R106" s="96"/>
      <c r="S106" s="96"/>
      <c r="T106" s="96"/>
      <c r="U106" s="96"/>
      <c r="V106" s="96"/>
      <c r="W106" s="96"/>
      <c r="X106" s="96"/>
      <c r="Y106" s="96"/>
      <c r="Z106" s="74"/>
      <c r="AA106" s="74"/>
      <c r="AB106" s="74"/>
      <c r="AC106" s="74"/>
      <c r="AD106" s="74"/>
      <c r="AE106" s="74"/>
      <c r="AF106" s="74"/>
      <c r="AG106" s="35">
        <f>IF(G106="B-Cat. Good Moorning Hotel",(IF(K106&lt;&gt;"", VLOOKUP(K106,Tabelle3[],2,)*J106,0)),IF(G106="C-Cat. A&amp;O Hostel Berlin Kolumbus",IF(K106&lt;&gt;"", VLOOKUP(K106,Tabelle32[],2,)*J106,0),))</f>
        <v>0</v>
      </c>
      <c r="AH106" s="35">
        <f t="shared" si="9"/>
        <v>0</v>
      </c>
      <c r="AI106" s="36">
        <f t="shared" si="14"/>
        <v>0</v>
      </c>
      <c r="AJ106" s="36">
        <f t="shared" si="10"/>
        <v>0</v>
      </c>
      <c r="AK106" s="35">
        <f t="shared" si="11"/>
        <v>0</v>
      </c>
      <c r="AL106" s="37">
        <f t="shared" si="16"/>
        <v>0</v>
      </c>
      <c r="AM106" s="38"/>
    </row>
    <row r="107" spans="1:39" s="39" customFormat="1" x14ac:dyDescent="0.25">
      <c r="A107" s="30">
        <v>92</v>
      </c>
      <c r="B107" s="31"/>
      <c r="C107" s="31"/>
      <c r="D107" s="31"/>
      <c r="E107" s="31"/>
      <c r="F107" s="31"/>
      <c r="G107" s="32"/>
      <c r="H107" s="33"/>
      <c r="I107" s="33"/>
      <c r="J107" s="34" t="str">
        <f t="shared" si="13"/>
        <v>-</v>
      </c>
      <c r="K107" s="90"/>
      <c r="L107" s="90"/>
      <c r="M107" s="96"/>
      <c r="N107" s="96"/>
      <c r="O107" s="74"/>
      <c r="P107" s="74"/>
      <c r="Q107" s="74"/>
      <c r="R107" s="96"/>
      <c r="S107" s="96"/>
      <c r="T107" s="96"/>
      <c r="U107" s="96"/>
      <c r="V107" s="96"/>
      <c r="W107" s="96"/>
      <c r="X107" s="96"/>
      <c r="Y107" s="96"/>
      <c r="Z107" s="74"/>
      <c r="AA107" s="74"/>
      <c r="AB107" s="74"/>
      <c r="AC107" s="74"/>
      <c r="AD107" s="74"/>
      <c r="AE107" s="74"/>
      <c r="AF107" s="74"/>
      <c r="AG107" s="35">
        <f>IF(G107="B-Cat. Good Moorning Hotel",(IF(K107&lt;&gt;"", VLOOKUP(K107,Tabelle3[],2,)*J107,0)),IF(G107="C-Cat. A&amp;O Hostel Berlin Kolumbus",IF(K107&lt;&gt;"", VLOOKUP(K107,Tabelle32[],2,)*J107,0),))</f>
        <v>0</v>
      </c>
      <c r="AH107" s="35">
        <f t="shared" si="9"/>
        <v>0</v>
      </c>
      <c r="AI107" s="36">
        <f t="shared" si="14"/>
        <v>0</v>
      </c>
      <c r="AJ107" s="36">
        <f t="shared" si="10"/>
        <v>0</v>
      </c>
      <c r="AK107" s="35">
        <f t="shared" si="11"/>
        <v>0</v>
      </c>
      <c r="AL107" s="37">
        <f t="shared" si="16"/>
        <v>0</v>
      </c>
      <c r="AM107" s="38"/>
    </row>
    <row r="108" spans="1:39" s="39" customFormat="1" x14ac:dyDescent="0.25">
      <c r="A108" s="30">
        <v>93</v>
      </c>
      <c r="B108" s="31"/>
      <c r="C108" s="31"/>
      <c r="D108" s="31"/>
      <c r="E108" s="31"/>
      <c r="F108" s="31"/>
      <c r="G108" s="32"/>
      <c r="H108" s="33"/>
      <c r="I108" s="33"/>
      <c r="J108" s="34" t="str">
        <f t="shared" si="13"/>
        <v>-</v>
      </c>
      <c r="K108" s="90"/>
      <c r="L108" s="90"/>
      <c r="M108" s="96"/>
      <c r="N108" s="96"/>
      <c r="O108" s="74"/>
      <c r="P108" s="74"/>
      <c r="Q108" s="74"/>
      <c r="R108" s="96"/>
      <c r="S108" s="96"/>
      <c r="T108" s="96"/>
      <c r="U108" s="96"/>
      <c r="V108" s="96"/>
      <c r="W108" s="96"/>
      <c r="X108" s="96"/>
      <c r="Y108" s="96"/>
      <c r="Z108" s="74"/>
      <c r="AA108" s="74"/>
      <c r="AB108" s="74"/>
      <c r="AC108" s="74"/>
      <c r="AD108" s="74"/>
      <c r="AE108" s="74"/>
      <c r="AF108" s="74"/>
      <c r="AG108" s="35">
        <f>IF(G108="B-Cat. Good Moorning Hotel",(IF(K108&lt;&gt;"", VLOOKUP(K108,Tabelle3[],2,)*J108,0)),IF(G108="C-Cat. A&amp;O Hostel Berlin Kolumbus",IF(K108&lt;&gt;"", VLOOKUP(K108,Tabelle32[],2,)*J108,0),))</f>
        <v>0</v>
      </c>
      <c r="AH108" s="35">
        <f t="shared" si="9"/>
        <v>0</v>
      </c>
      <c r="AI108" s="36">
        <f t="shared" si="14"/>
        <v>0</v>
      </c>
      <c r="AJ108" s="36">
        <f t="shared" si="10"/>
        <v>0</v>
      </c>
      <c r="AK108" s="35">
        <f t="shared" si="11"/>
        <v>0</v>
      </c>
      <c r="AL108" s="37">
        <f t="shared" si="16"/>
        <v>0</v>
      </c>
      <c r="AM108" s="38"/>
    </row>
    <row r="109" spans="1:39" s="39" customFormat="1" x14ac:dyDescent="0.25">
      <c r="A109" s="30">
        <v>94</v>
      </c>
      <c r="B109" s="31"/>
      <c r="C109" s="31"/>
      <c r="D109" s="31"/>
      <c r="E109" s="31"/>
      <c r="F109" s="31"/>
      <c r="G109" s="32"/>
      <c r="H109" s="33"/>
      <c r="I109" s="33"/>
      <c r="J109" s="34" t="str">
        <f t="shared" si="13"/>
        <v>-</v>
      </c>
      <c r="K109" s="90"/>
      <c r="L109" s="90"/>
      <c r="M109" s="96"/>
      <c r="N109" s="96"/>
      <c r="O109" s="74"/>
      <c r="P109" s="74"/>
      <c r="Q109" s="74"/>
      <c r="R109" s="96"/>
      <c r="S109" s="96"/>
      <c r="T109" s="96"/>
      <c r="U109" s="96"/>
      <c r="V109" s="96"/>
      <c r="W109" s="96"/>
      <c r="X109" s="96"/>
      <c r="Y109" s="96"/>
      <c r="Z109" s="74"/>
      <c r="AA109" s="74"/>
      <c r="AB109" s="74"/>
      <c r="AC109" s="74"/>
      <c r="AD109" s="74"/>
      <c r="AE109" s="74"/>
      <c r="AF109" s="74"/>
      <c r="AG109" s="35">
        <f>IF(G109="B-Cat. Good Moorning Hotel",(IF(K109&lt;&gt;"", VLOOKUP(K109,Tabelle3[],2,)*J109,0)),IF(G109="C-Cat. A&amp;O Hostel Berlin Kolumbus",IF(K109&lt;&gt;"", VLOOKUP(K109,Tabelle32[],2,)*J109,0),))</f>
        <v>0</v>
      </c>
      <c r="AH109" s="35">
        <f t="shared" si="9"/>
        <v>0</v>
      </c>
      <c r="AI109" s="36">
        <f t="shared" si="14"/>
        <v>0</v>
      </c>
      <c r="AJ109" s="36">
        <f t="shared" si="10"/>
        <v>0</v>
      </c>
      <c r="AK109" s="35">
        <f t="shared" si="11"/>
        <v>0</v>
      </c>
      <c r="AL109" s="37">
        <f t="shared" si="16"/>
        <v>0</v>
      </c>
      <c r="AM109" s="38"/>
    </row>
    <row r="110" spans="1:39" s="39" customFormat="1" x14ac:dyDescent="0.25">
      <c r="A110" s="30">
        <v>95</v>
      </c>
      <c r="B110" s="31"/>
      <c r="C110" s="31"/>
      <c r="D110" s="31"/>
      <c r="E110" s="31"/>
      <c r="F110" s="31"/>
      <c r="G110" s="32"/>
      <c r="H110" s="33"/>
      <c r="I110" s="33"/>
      <c r="J110" s="34" t="str">
        <f t="shared" si="13"/>
        <v>-</v>
      </c>
      <c r="K110" s="90"/>
      <c r="L110" s="90"/>
      <c r="M110" s="96"/>
      <c r="N110" s="96"/>
      <c r="O110" s="74"/>
      <c r="P110" s="74"/>
      <c r="Q110" s="74"/>
      <c r="R110" s="96"/>
      <c r="S110" s="96"/>
      <c r="T110" s="96"/>
      <c r="U110" s="96"/>
      <c r="V110" s="96"/>
      <c r="W110" s="96"/>
      <c r="X110" s="96"/>
      <c r="Y110" s="96"/>
      <c r="Z110" s="74"/>
      <c r="AA110" s="74"/>
      <c r="AB110" s="74"/>
      <c r="AC110" s="74"/>
      <c r="AD110" s="74"/>
      <c r="AE110" s="74"/>
      <c r="AF110" s="74"/>
      <c r="AG110" s="35">
        <f>IF(G110="B-Cat. Good Moorning Hotel",(IF(K110&lt;&gt;"", VLOOKUP(K110,Tabelle3[],2,)*J110,0)),IF(G110="C-Cat. A&amp;O Hostel Berlin Kolumbus",IF(K110&lt;&gt;"", VLOOKUP(K110,Tabelle32[],2,)*J110,0),))</f>
        <v>0</v>
      </c>
      <c r="AH110" s="35">
        <f t="shared" si="9"/>
        <v>0</v>
      </c>
      <c r="AI110" s="36">
        <f t="shared" si="14"/>
        <v>0</v>
      </c>
      <c r="AJ110" s="36">
        <f t="shared" si="10"/>
        <v>0</v>
      </c>
      <c r="AK110" s="35">
        <f t="shared" si="11"/>
        <v>0</v>
      </c>
      <c r="AL110" s="37">
        <f t="shared" si="16"/>
        <v>0</v>
      </c>
      <c r="AM110" s="38"/>
    </row>
    <row r="111" spans="1:39" s="39" customFormat="1" x14ac:dyDescent="0.25">
      <c r="A111" s="30">
        <v>96</v>
      </c>
      <c r="B111" s="31"/>
      <c r="C111" s="31"/>
      <c r="D111" s="31"/>
      <c r="E111" s="31"/>
      <c r="F111" s="31"/>
      <c r="G111" s="32"/>
      <c r="H111" s="33"/>
      <c r="I111" s="33"/>
      <c r="J111" s="34" t="str">
        <f t="shared" si="13"/>
        <v>-</v>
      </c>
      <c r="K111" s="90"/>
      <c r="L111" s="90"/>
      <c r="M111" s="96"/>
      <c r="N111" s="96"/>
      <c r="O111" s="74"/>
      <c r="P111" s="74"/>
      <c r="Q111" s="74"/>
      <c r="R111" s="96"/>
      <c r="S111" s="96"/>
      <c r="T111" s="96"/>
      <c r="U111" s="96"/>
      <c r="V111" s="96"/>
      <c r="W111" s="96"/>
      <c r="X111" s="96"/>
      <c r="Y111" s="96"/>
      <c r="Z111" s="74"/>
      <c r="AA111" s="74"/>
      <c r="AB111" s="74"/>
      <c r="AC111" s="74"/>
      <c r="AD111" s="74"/>
      <c r="AE111" s="74"/>
      <c r="AF111" s="74"/>
      <c r="AG111" s="35">
        <f>IF(G111="B-Cat. Good Moorning Hotel",(IF(K111&lt;&gt;"", VLOOKUP(K111,Tabelle3[],2,)*J111,0)),IF(G111="C-Cat. A&amp;O Hostel Berlin Kolumbus",IF(K111&lt;&gt;"", VLOOKUP(K111,Tabelle32[],2,)*J111,0),))</f>
        <v>0</v>
      </c>
      <c r="AH111" s="35">
        <f t="shared" ref="AH111:AH125" si="17">SUM(M111:AF111)</f>
        <v>0</v>
      </c>
      <c r="AI111" s="36">
        <f t="shared" si="14"/>
        <v>0</v>
      </c>
      <c r="AJ111" s="36">
        <f t="shared" ref="AJ111:AJ125" si="18">IF(G111="Non official hotel-only EC",120,IF(G111="Non official hotel-EC &amp; TC",120,0))</f>
        <v>0</v>
      </c>
      <c r="AK111" s="35">
        <f t="shared" ref="AK111:AK125" si="19">IF(G111="Non official hotel-only TC",60,IF(G111="Non official hotel-EC &amp; TC",60,0))</f>
        <v>0</v>
      </c>
      <c r="AL111" s="37">
        <f t="shared" si="16"/>
        <v>0</v>
      </c>
      <c r="AM111" s="38"/>
    </row>
    <row r="112" spans="1:39" s="39" customFormat="1" x14ac:dyDescent="0.25">
      <c r="A112" s="30">
        <v>97</v>
      </c>
      <c r="B112" s="31"/>
      <c r="C112" s="31"/>
      <c r="D112" s="31"/>
      <c r="E112" s="31"/>
      <c r="F112" s="31"/>
      <c r="G112" s="32"/>
      <c r="H112" s="33"/>
      <c r="I112" s="33"/>
      <c r="J112" s="34" t="str">
        <f t="shared" si="13"/>
        <v>-</v>
      </c>
      <c r="K112" s="90"/>
      <c r="L112" s="90"/>
      <c r="M112" s="96"/>
      <c r="N112" s="96"/>
      <c r="O112" s="74"/>
      <c r="P112" s="74"/>
      <c r="Q112" s="74"/>
      <c r="R112" s="96"/>
      <c r="S112" s="96"/>
      <c r="T112" s="96"/>
      <c r="U112" s="96"/>
      <c r="V112" s="96"/>
      <c r="W112" s="96"/>
      <c r="X112" s="96"/>
      <c r="Y112" s="96"/>
      <c r="Z112" s="74"/>
      <c r="AA112" s="74"/>
      <c r="AB112" s="74"/>
      <c r="AC112" s="74"/>
      <c r="AD112" s="74"/>
      <c r="AE112" s="74"/>
      <c r="AF112" s="74"/>
      <c r="AG112" s="35">
        <f>IF(G112="B-Cat. Good Moorning Hotel",(IF(K112&lt;&gt;"", VLOOKUP(K112,Tabelle3[],2,)*J112,0)),IF(G112="C-Cat. A&amp;O Hostel Berlin Kolumbus",IF(K112&lt;&gt;"", VLOOKUP(K112,Tabelle32[],2,)*J112,0),))</f>
        <v>0</v>
      </c>
      <c r="AH112" s="35">
        <f t="shared" si="17"/>
        <v>0</v>
      </c>
      <c r="AI112" s="36">
        <f t="shared" si="14"/>
        <v>0</v>
      </c>
      <c r="AJ112" s="36">
        <f t="shared" si="18"/>
        <v>0</v>
      </c>
      <c r="AK112" s="35">
        <f t="shared" si="19"/>
        <v>0</v>
      </c>
      <c r="AL112" s="37">
        <f t="shared" si="16"/>
        <v>0</v>
      </c>
      <c r="AM112" s="38"/>
    </row>
    <row r="113" spans="1:39" s="39" customFormat="1" x14ac:dyDescent="0.25">
      <c r="A113" s="30">
        <v>98</v>
      </c>
      <c r="B113" s="31"/>
      <c r="C113" s="31"/>
      <c r="D113" s="31"/>
      <c r="E113" s="31"/>
      <c r="F113" s="31"/>
      <c r="G113" s="32"/>
      <c r="H113" s="33"/>
      <c r="I113" s="33"/>
      <c r="J113" s="34" t="str">
        <f t="shared" si="13"/>
        <v>-</v>
      </c>
      <c r="K113" s="90"/>
      <c r="L113" s="90"/>
      <c r="M113" s="96"/>
      <c r="N113" s="96"/>
      <c r="O113" s="74"/>
      <c r="P113" s="74"/>
      <c r="Q113" s="74"/>
      <c r="R113" s="96"/>
      <c r="S113" s="96"/>
      <c r="T113" s="96"/>
      <c r="U113" s="96"/>
      <c r="V113" s="96"/>
      <c r="W113" s="96"/>
      <c r="X113" s="96"/>
      <c r="Y113" s="96"/>
      <c r="Z113" s="74"/>
      <c r="AA113" s="74"/>
      <c r="AB113" s="74"/>
      <c r="AC113" s="74"/>
      <c r="AD113" s="74"/>
      <c r="AE113" s="74"/>
      <c r="AF113" s="74"/>
      <c r="AG113" s="35">
        <f>IF(G113="B-Cat. Good Moorning Hotel",(IF(K113&lt;&gt;"", VLOOKUP(K113,Tabelle3[],2,)*J113,0)),IF(G113="C-Cat. A&amp;O Hostel Berlin Kolumbus",IF(K113&lt;&gt;"", VLOOKUP(K113,Tabelle32[],2,)*J113,0),))</f>
        <v>0</v>
      </c>
      <c r="AH113" s="35">
        <f t="shared" si="17"/>
        <v>0</v>
      </c>
      <c r="AI113" s="36">
        <f t="shared" si="14"/>
        <v>0</v>
      </c>
      <c r="AJ113" s="36">
        <f t="shared" si="18"/>
        <v>0</v>
      </c>
      <c r="AK113" s="35">
        <f t="shared" si="19"/>
        <v>0</v>
      </c>
      <c r="AL113" s="37">
        <f t="shared" si="16"/>
        <v>0</v>
      </c>
      <c r="AM113" s="38"/>
    </row>
    <row r="114" spans="1:39" s="39" customFormat="1" x14ac:dyDescent="0.25">
      <c r="A114" s="30">
        <v>99</v>
      </c>
      <c r="B114" s="31"/>
      <c r="C114" s="31"/>
      <c r="D114" s="31"/>
      <c r="E114" s="31"/>
      <c r="F114" s="31"/>
      <c r="G114" s="32"/>
      <c r="H114" s="33"/>
      <c r="I114" s="33"/>
      <c r="J114" s="34" t="str">
        <f t="shared" si="13"/>
        <v>-</v>
      </c>
      <c r="K114" s="90"/>
      <c r="L114" s="90"/>
      <c r="M114" s="96"/>
      <c r="N114" s="96"/>
      <c r="O114" s="74"/>
      <c r="P114" s="74"/>
      <c r="Q114" s="74"/>
      <c r="R114" s="96"/>
      <c r="S114" s="96"/>
      <c r="T114" s="96"/>
      <c r="U114" s="96"/>
      <c r="V114" s="96"/>
      <c r="W114" s="96"/>
      <c r="X114" s="96"/>
      <c r="Y114" s="96"/>
      <c r="Z114" s="74"/>
      <c r="AA114" s="74"/>
      <c r="AB114" s="74"/>
      <c r="AC114" s="74"/>
      <c r="AD114" s="74"/>
      <c r="AE114" s="74"/>
      <c r="AF114" s="74"/>
      <c r="AG114" s="35">
        <f>IF(G114="B-Cat. Good Moorning Hotel",(IF(K114&lt;&gt;"", VLOOKUP(K114,Tabelle3[],2,)*J114,0)),IF(G114="C-Cat. A&amp;O Hostel Berlin Kolumbus",IF(K114&lt;&gt;"", VLOOKUP(K114,Tabelle32[],2,)*J114,0),))</f>
        <v>0</v>
      </c>
      <c r="AH114" s="35">
        <f t="shared" si="17"/>
        <v>0</v>
      </c>
      <c r="AI114" s="36">
        <f t="shared" si="14"/>
        <v>0</v>
      </c>
      <c r="AJ114" s="36">
        <f t="shared" si="18"/>
        <v>0</v>
      </c>
      <c r="AK114" s="35">
        <f t="shared" si="19"/>
        <v>0</v>
      </c>
      <c r="AL114" s="37">
        <f t="shared" si="16"/>
        <v>0</v>
      </c>
      <c r="AM114" s="38"/>
    </row>
    <row r="115" spans="1:39" s="39" customFormat="1" x14ac:dyDescent="0.25">
      <c r="A115" s="30">
        <v>100</v>
      </c>
      <c r="B115" s="31"/>
      <c r="C115" s="31"/>
      <c r="D115" s="31"/>
      <c r="E115" s="31"/>
      <c r="F115" s="31"/>
      <c r="G115" s="32"/>
      <c r="H115" s="33"/>
      <c r="I115" s="33"/>
      <c r="J115" s="34" t="str">
        <f t="shared" si="13"/>
        <v>-</v>
      </c>
      <c r="K115" s="90"/>
      <c r="L115" s="90"/>
      <c r="M115" s="96"/>
      <c r="N115" s="96"/>
      <c r="O115" s="74"/>
      <c r="P115" s="74"/>
      <c r="Q115" s="74"/>
      <c r="R115" s="96"/>
      <c r="S115" s="96"/>
      <c r="T115" s="96"/>
      <c r="U115" s="96"/>
      <c r="V115" s="96"/>
      <c r="W115" s="96"/>
      <c r="X115" s="96"/>
      <c r="Y115" s="96"/>
      <c r="Z115" s="74"/>
      <c r="AA115" s="74"/>
      <c r="AB115" s="74"/>
      <c r="AC115" s="74"/>
      <c r="AD115" s="74"/>
      <c r="AE115" s="74"/>
      <c r="AF115" s="74"/>
      <c r="AG115" s="35">
        <f>IF(G115="B-Cat. Good Moorning Hotel",(IF(K115&lt;&gt;"", VLOOKUP(K115,Tabelle3[],2,)*J115,0)),IF(G115="C-Cat. A&amp;O Hostel Berlin Kolumbus",IF(K115&lt;&gt;"", VLOOKUP(K115,Tabelle32[],2,)*J115,0),))</f>
        <v>0</v>
      </c>
      <c r="AH115" s="35">
        <f t="shared" si="17"/>
        <v>0</v>
      </c>
      <c r="AI115" s="36">
        <f t="shared" si="14"/>
        <v>0</v>
      </c>
      <c r="AJ115" s="36">
        <f t="shared" si="18"/>
        <v>0</v>
      </c>
      <c r="AK115" s="35">
        <f t="shared" si="19"/>
        <v>0</v>
      </c>
      <c r="AL115" s="37">
        <f t="shared" ref="AL115:AL125" si="20">AG115+AH115+AI115+AJ115+AK115</f>
        <v>0</v>
      </c>
      <c r="AM115" s="38"/>
    </row>
    <row r="116" spans="1:39" s="39" customFormat="1" x14ac:dyDescent="0.25">
      <c r="A116" s="30">
        <v>101</v>
      </c>
      <c r="B116" s="31"/>
      <c r="C116" s="31"/>
      <c r="D116" s="31"/>
      <c r="E116" s="31"/>
      <c r="F116" s="31"/>
      <c r="G116" s="32"/>
      <c r="H116" s="33"/>
      <c r="I116" s="33"/>
      <c r="J116" s="34" t="str">
        <f t="shared" si="13"/>
        <v>-</v>
      </c>
      <c r="K116" s="90"/>
      <c r="L116" s="90"/>
      <c r="M116" s="96"/>
      <c r="N116" s="96"/>
      <c r="O116" s="74"/>
      <c r="P116" s="74"/>
      <c r="Q116" s="74"/>
      <c r="R116" s="96"/>
      <c r="S116" s="96"/>
      <c r="T116" s="96"/>
      <c r="U116" s="96"/>
      <c r="V116" s="96"/>
      <c r="W116" s="96"/>
      <c r="X116" s="96"/>
      <c r="Y116" s="96"/>
      <c r="Z116" s="74"/>
      <c r="AA116" s="74"/>
      <c r="AB116" s="74"/>
      <c r="AC116" s="74"/>
      <c r="AD116" s="74"/>
      <c r="AE116" s="74"/>
      <c r="AF116" s="74"/>
      <c r="AG116" s="35">
        <f>IF(G116="B-Cat. Good Moorning Hotel",(IF(K116&lt;&gt;"", VLOOKUP(K116,Tabelle3[],2,)*J116,0)),IF(G116="C-Cat. A&amp;O Hostel Berlin Kolumbus",IF(K116&lt;&gt;"", VLOOKUP(K116,Tabelle32[],2,)*J116,0),))</f>
        <v>0</v>
      </c>
      <c r="AH116" s="35">
        <f t="shared" si="17"/>
        <v>0</v>
      </c>
      <c r="AI116" s="36">
        <f t="shared" si="14"/>
        <v>0</v>
      </c>
      <c r="AJ116" s="36">
        <f t="shared" si="18"/>
        <v>0</v>
      </c>
      <c r="AK116" s="35">
        <f t="shared" si="19"/>
        <v>0</v>
      </c>
      <c r="AL116" s="37">
        <f t="shared" si="20"/>
        <v>0</v>
      </c>
      <c r="AM116" s="38"/>
    </row>
    <row r="117" spans="1:39" s="39" customFormat="1" x14ac:dyDescent="0.25">
      <c r="A117" s="30">
        <v>102</v>
      </c>
      <c r="B117" s="31"/>
      <c r="C117" s="31"/>
      <c r="D117" s="31"/>
      <c r="E117" s="31"/>
      <c r="F117" s="31"/>
      <c r="G117" s="32"/>
      <c r="H117" s="33"/>
      <c r="I117" s="33"/>
      <c r="J117" s="34" t="str">
        <f t="shared" si="13"/>
        <v>-</v>
      </c>
      <c r="K117" s="90"/>
      <c r="L117" s="90"/>
      <c r="M117" s="96"/>
      <c r="N117" s="96"/>
      <c r="O117" s="74"/>
      <c r="P117" s="74"/>
      <c r="Q117" s="74"/>
      <c r="R117" s="96"/>
      <c r="S117" s="96"/>
      <c r="T117" s="96"/>
      <c r="U117" s="96"/>
      <c r="V117" s="96"/>
      <c r="W117" s="96"/>
      <c r="X117" s="96"/>
      <c r="Y117" s="96"/>
      <c r="Z117" s="74"/>
      <c r="AA117" s="74"/>
      <c r="AB117" s="74"/>
      <c r="AC117" s="74"/>
      <c r="AD117" s="74"/>
      <c r="AE117" s="74"/>
      <c r="AF117" s="74"/>
      <c r="AG117" s="35">
        <f>IF(G117="B-Cat. Good Moorning Hotel",(IF(K117&lt;&gt;"", VLOOKUP(K117,Tabelle3[],2,)*J117,0)),IF(G117="C-Cat. A&amp;O Hostel Berlin Kolumbus",IF(K117&lt;&gt;"", VLOOKUP(K117,Tabelle32[],2,)*J117,0),))</f>
        <v>0</v>
      </c>
      <c r="AH117" s="35">
        <f t="shared" si="17"/>
        <v>0</v>
      </c>
      <c r="AI117" s="36">
        <f t="shared" si="14"/>
        <v>0</v>
      </c>
      <c r="AJ117" s="36">
        <f t="shared" si="18"/>
        <v>0</v>
      </c>
      <c r="AK117" s="35">
        <f t="shared" si="19"/>
        <v>0</v>
      </c>
      <c r="AL117" s="37">
        <f t="shared" si="20"/>
        <v>0</v>
      </c>
      <c r="AM117" s="38"/>
    </row>
    <row r="118" spans="1:39" s="39" customFormat="1" x14ac:dyDescent="0.25">
      <c r="A118" s="30">
        <v>103</v>
      </c>
      <c r="B118" s="31"/>
      <c r="C118" s="31"/>
      <c r="D118" s="31"/>
      <c r="E118" s="31"/>
      <c r="F118" s="31"/>
      <c r="G118" s="32"/>
      <c r="H118" s="33"/>
      <c r="I118" s="33"/>
      <c r="J118" s="34" t="str">
        <f t="shared" si="13"/>
        <v>-</v>
      </c>
      <c r="K118" s="90"/>
      <c r="L118" s="90"/>
      <c r="M118" s="96"/>
      <c r="N118" s="96"/>
      <c r="O118" s="74"/>
      <c r="P118" s="74"/>
      <c r="Q118" s="74"/>
      <c r="R118" s="96"/>
      <c r="S118" s="96"/>
      <c r="T118" s="96"/>
      <c r="U118" s="96"/>
      <c r="V118" s="96"/>
      <c r="W118" s="96"/>
      <c r="X118" s="96"/>
      <c r="Y118" s="96"/>
      <c r="Z118" s="74"/>
      <c r="AA118" s="74"/>
      <c r="AB118" s="74"/>
      <c r="AC118" s="74"/>
      <c r="AD118" s="74"/>
      <c r="AE118" s="74"/>
      <c r="AF118" s="74"/>
      <c r="AG118" s="35">
        <f>IF(G118="B-Cat. Good Moorning Hotel",(IF(K118&lt;&gt;"", VLOOKUP(K118,Tabelle3[],2,)*J118,0)),IF(G118="C-Cat. A&amp;O Hostel Berlin Kolumbus",IF(K118&lt;&gt;"", VLOOKUP(K118,Tabelle32[],2,)*J118,0),))</f>
        <v>0</v>
      </c>
      <c r="AH118" s="35">
        <f t="shared" si="17"/>
        <v>0</v>
      </c>
      <c r="AI118" s="36">
        <f t="shared" si="14"/>
        <v>0</v>
      </c>
      <c r="AJ118" s="36">
        <f t="shared" si="18"/>
        <v>0</v>
      </c>
      <c r="AK118" s="35">
        <f t="shared" si="19"/>
        <v>0</v>
      </c>
      <c r="AL118" s="37">
        <f t="shared" si="20"/>
        <v>0</v>
      </c>
      <c r="AM118" s="38"/>
    </row>
    <row r="119" spans="1:39" s="39" customFormat="1" x14ac:dyDescent="0.25">
      <c r="A119" s="30">
        <v>104</v>
      </c>
      <c r="B119" s="31"/>
      <c r="C119" s="31"/>
      <c r="D119" s="31"/>
      <c r="E119" s="31"/>
      <c r="F119" s="31"/>
      <c r="G119" s="32"/>
      <c r="H119" s="33"/>
      <c r="I119" s="33"/>
      <c r="J119" s="34" t="str">
        <f t="shared" si="13"/>
        <v>-</v>
      </c>
      <c r="K119" s="90"/>
      <c r="L119" s="90"/>
      <c r="M119" s="96"/>
      <c r="N119" s="96"/>
      <c r="O119" s="74"/>
      <c r="P119" s="74"/>
      <c r="Q119" s="74"/>
      <c r="R119" s="96"/>
      <c r="S119" s="96"/>
      <c r="T119" s="96"/>
      <c r="U119" s="96"/>
      <c r="V119" s="96"/>
      <c r="W119" s="96"/>
      <c r="X119" s="96"/>
      <c r="Y119" s="96"/>
      <c r="Z119" s="74"/>
      <c r="AA119" s="74"/>
      <c r="AB119" s="74"/>
      <c r="AC119" s="74"/>
      <c r="AD119" s="74"/>
      <c r="AE119" s="74"/>
      <c r="AF119" s="74"/>
      <c r="AG119" s="35">
        <f>IF(G119="B-Cat. Good Moorning Hotel",(IF(K119&lt;&gt;"", VLOOKUP(K119,Tabelle3[],2,)*J119,0)),IF(G119="C-Cat. A&amp;O Hostel Berlin Kolumbus",IF(K119&lt;&gt;"", VLOOKUP(K119,Tabelle32[],2,)*J119,0),))</f>
        <v>0</v>
      </c>
      <c r="AH119" s="35">
        <f t="shared" si="17"/>
        <v>0</v>
      </c>
      <c r="AI119" s="36">
        <f t="shared" si="14"/>
        <v>0</v>
      </c>
      <c r="AJ119" s="36">
        <f t="shared" si="18"/>
        <v>0</v>
      </c>
      <c r="AK119" s="35">
        <f t="shared" si="19"/>
        <v>0</v>
      </c>
      <c r="AL119" s="37">
        <f t="shared" si="20"/>
        <v>0</v>
      </c>
      <c r="AM119" s="38"/>
    </row>
    <row r="120" spans="1:39" s="39" customFormat="1" x14ac:dyDescent="0.25">
      <c r="A120" s="30">
        <v>105</v>
      </c>
      <c r="B120" s="31"/>
      <c r="C120" s="31"/>
      <c r="D120" s="31"/>
      <c r="E120" s="31"/>
      <c r="F120" s="31"/>
      <c r="G120" s="32"/>
      <c r="H120" s="33"/>
      <c r="I120" s="33"/>
      <c r="J120" s="34" t="str">
        <f t="shared" si="13"/>
        <v>-</v>
      </c>
      <c r="K120" s="90"/>
      <c r="L120" s="90"/>
      <c r="M120" s="96"/>
      <c r="N120" s="96"/>
      <c r="O120" s="74"/>
      <c r="P120" s="74"/>
      <c r="Q120" s="74"/>
      <c r="R120" s="96"/>
      <c r="S120" s="96"/>
      <c r="T120" s="96"/>
      <c r="U120" s="96"/>
      <c r="V120" s="96"/>
      <c r="W120" s="96"/>
      <c r="X120" s="96"/>
      <c r="Y120" s="96"/>
      <c r="Z120" s="74"/>
      <c r="AA120" s="74"/>
      <c r="AB120" s="74"/>
      <c r="AC120" s="74"/>
      <c r="AD120" s="74"/>
      <c r="AE120" s="74"/>
      <c r="AF120" s="74"/>
      <c r="AG120" s="35">
        <f>IF(G120="B-Cat. Good Moorning Hotel",(IF(K120&lt;&gt;"", VLOOKUP(K120,Tabelle3[],2,)*J120,0)),IF(G120="C-Cat. A&amp;O Hostel Berlin Kolumbus",IF(K120&lt;&gt;"", VLOOKUP(K120,Tabelle32[],2,)*J120,0),))</f>
        <v>0</v>
      </c>
      <c r="AH120" s="35">
        <f t="shared" si="17"/>
        <v>0</v>
      </c>
      <c r="AI120" s="36">
        <f t="shared" si="14"/>
        <v>0</v>
      </c>
      <c r="AJ120" s="36">
        <f t="shared" si="18"/>
        <v>0</v>
      </c>
      <c r="AK120" s="35">
        <f t="shared" si="19"/>
        <v>0</v>
      </c>
      <c r="AL120" s="37">
        <f t="shared" si="20"/>
        <v>0</v>
      </c>
      <c r="AM120" s="38"/>
    </row>
    <row r="121" spans="1:39" s="39" customFormat="1" x14ac:dyDescent="0.25">
      <c r="A121" s="30">
        <v>106</v>
      </c>
      <c r="B121" s="31"/>
      <c r="C121" s="31"/>
      <c r="D121" s="31"/>
      <c r="E121" s="31"/>
      <c r="F121" s="31"/>
      <c r="G121" s="32"/>
      <c r="H121" s="33"/>
      <c r="I121" s="33"/>
      <c r="J121" s="34" t="str">
        <f t="shared" si="13"/>
        <v>-</v>
      </c>
      <c r="K121" s="90"/>
      <c r="L121" s="90"/>
      <c r="M121" s="96"/>
      <c r="N121" s="96"/>
      <c r="O121" s="74"/>
      <c r="P121" s="74"/>
      <c r="Q121" s="74"/>
      <c r="R121" s="96"/>
      <c r="S121" s="96"/>
      <c r="T121" s="96"/>
      <c r="U121" s="96"/>
      <c r="V121" s="96"/>
      <c r="W121" s="96"/>
      <c r="X121" s="96"/>
      <c r="Y121" s="96"/>
      <c r="Z121" s="74"/>
      <c r="AA121" s="74"/>
      <c r="AB121" s="74"/>
      <c r="AC121" s="74"/>
      <c r="AD121" s="74"/>
      <c r="AE121" s="74"/>
      <c r="AF121" s="74"/>
      <c r="AG121" s="35">
        <f>IF(G121="B-Cat. Good Moorning Hotel",(IF(K121&lt;&gt;"", VLOOKUP(K121,Tabelle3[],2,)*J121,0)),IF(G121="C-Cat. A&amp;O Hostel Berlin Kolumbus",IF(K121&lt;&gt;"", VLOOKUP(K121,Tabelle32[],2,)*J121,0),))</f>
        <v>0</v>
      </c>
      <c r="AH121" s="35">
        <f t="shared" si="17"/>
        <v>0</v>
      </c>
      <c r="AI121" s="36">
        <f t="shared" si="14"/>
        <v>0</v>
      </c>
      <c r="AJ121" s="36">
        <f t="shared" si="18"/>
        <v>0</v>
      </c>
      <c r="AK121" s="35">
        <f t="shared" si="19"/>
        <v>0</v>
      </c>
      <c r="AL121" s="37">
        <f t="shared" si="20"/>
        <v>0</v>
      </c>
      <c r="AM121" s="38"/>
    </row>
    <row r="122" spans="1:39" s="39" customFormat="1" x14ac:dyDescent="0.25">
      <c r="A122" s="30">
        <v>107</v>
      </c>
      <c r="B122" s="31"/>
      <c r="C122" s="31"/>
      <c r="D122" s="31"/>
      <c r="E122" s="31"/>
      <c r="F122" s="31"/>
      <c r="G122" s="32"/>
      <c r="H122" s="33"/>
      <c r="I122" s="33"/>
      <c r="J122" s="34" t="str">
        <f t="shared" si="13"/>
        <v>-</v>
      </c>
      <c r="K122" s="90"/>
      <c r="L122" s="90"/>
      <c r="M122" s="96"/>
      <c r="N122" s="96"/>
      <c r="O122" s="74"/>
      <c r="P122" s="74"/>
      <c r="Q122" s="74"/>
      <c r="R122" s="96"/>
      <c r="S122" s="96"/>
      <c r="T122" s="96"/>
      <c r="U122" s="96"/>
      <c r="V122" s="96"/>
      <c r="W122" s="96"/>
      <c r="X122" s="96"/>
      <c r="Y122" s="96"/>
      <c r="Z122" s="74"/>
      <c r="AA122" s="74"/>
      <c r="AB122" s="74"/>
      <c r="AC122" s="74"/>
      <c r="AD122" s="74"/>
      <c r="AE122" s="74"/>
      <c r="AF122" s="74"/>
      <c r="AG122" s="35">
        <f>IF(G122="B-Cat. Good Moorning Hotel",(IF(K122&lt;&gt;"", VLOOKUP(K122,Tabelle3[],2,)*J122,0)),IF(G122="C-Cat. A&amp;O Hostel Berlin Kolumbus",IF(K122&lt;&gt;"", VLOOKUP(K122,Tabelle32[],2,)*J122,0),))</f>
        <v>0</v>
      </c>
      <c r="AH122" s="35">
        <f t="shared" si="17"/>
        <v>0</v>
      </c>
      <c r="AI122" s="36">
        <f t="shared" si="14"/>
        <v>0</v>
      </c>
      <c r="AJ122" s="36">
        <f t="shared" si="18"/>
        <v>0</v>
      </c>
      <c r="AK122" s="35">
        <f t="shared" si="19"/>
        <v>0</v>
      </c>
      <c r="AL122" s="37">
        <f t="shared" si="20"/>
        <v>0</v>
      </c>
      <c r="AM122" s="38"/>
    </row>
    <row r="123" spans="1:39" s="39" customFormat="1" x14ac:dyDescent="0.25">
      <c r="A123" s="30">
        <v>108</v>
      </c>
      <c r="B123" s="31"/>
      <c r="C123" s="31"/>
      <c r="D123" s="31"/>
      <c r="E123" s="31"/>
      <c r="F123" s="31"/>
      <c r="G123" s="32"/>
      <c r="H123" s="33"/>
      <c r="I123" s="33"/>
      <c r="J123" s="34" t="str">
        <f t="shared" si="13"/>
        <v>-</v>
      </c>
      <c r="K123" s="90"/>
      <c r="L123" s="90"/>
      <c r="M123" s="96"/>
      <c r="N123" s="96"/>
      <c r="O123" s="74"/>
      <c r="P123" s="74"/>
      <c r="Q123" s="74"/>
      <c r="R123" s="96"/>
      <c r="S123" s="96"/>
      <c r="T123" s="96"/>
      <c r="U123" s="96"/>
      <c r="V123" s="96"/>
      <c r="W123" s="96"/>
      <c r="X123" s="96"/>
      <c r="Y123" s="96"/>
      <c r="Z123" s="74"/>
      <c r="AA123" s="74"/>
      <c r="AB123" s="74"/>
      <c r="AC123" s="74"/>
      <c r="AD123" s="74"/>
      <c r="AE123" s="74"/>
      <c r="AF123" s="74"/>
      <c r="AG123" s="35">
        <f>IF(G123="B-Cat. Good Moorning Hotel",(IF(K123&lt;&gt;"", VLOOKUP(K123,Tabelle3[],2,)*J123,0)),IF(G123="C-Cat. A&amp;O Hostel Berlin Kolumbus",IF(K123&lt;&gt;"", VLOOKUP(K123,Tabelle32[],2,)*J123,0),))</f>
        <v>0</v>
      </c>
      <c r="AH123" s="35">
        <f t="shared" si="17"/>
        <v>0</v>
      </c>
      <c r="AI123" s="36">
        <f t="shared" si="14"/>
        <v>0</v>
      </c>
      <c r="AJ123" s="36">
        <f t="shared" si="18"/>
        <v>0</v>
      </c>
      <c r="AK123" s="35">
        <f t="shared" si="19"/>
        <v>0</v>
      </c>
      <c r="AL123" s="37">
        <f t="shared" si="20"/>
        <v>0</v>
      </c>
      <c r="AM123" s="38"/>
    </row>
    <row r="124" spans="1:39" s="39" customFormat="1" x14ac:dyDescent="0.25">
      <c r="A124" s="30">
        <v>109</v>
      </c>
      <c r="B124" s="31"/>
      <c r="C124" s="31"/>
      <c r="D124" s="31"/>
      <c r="E124" s="31"/>
      <c r="F124" s="31"/>
      <c r="G124" s="32"/>
      <c r="H124" s="33"/>
      <c r="I124" s="33"/>
      <c r="J124" s="34" t="str">
        <f t="shared" si="13"/>
        <v>-</v>
      </c>
      <c r="K124" s="90"/>
      <c r="L124" s="90"/>
      <c r="M124" s="96"/>
      <c r="N124" s="96"/>
      <c r="O124" s="74"/>
      <c r="P124" s="74"/>
      <c r="Q124" s="74"/>
      <c r="R124" s="96"/>
      <c r="S124" s="96"/>
      <c r="T124" s="96"/>
      <c r="U124" s="96"/>
      <c r="V124" s="96"/>
      <c r="W124" s="96"/>
      <c r="X124" s="96"/>
      <c r="Y124" s="96"/>
      <c r="Z124" s="74"/>
      <c r="AA124" s="74"/>
      <c r="AB124" s="74"/>
      <c r="AC124" s="74"/>
      <c r="AD124" s="74"/>
      <c r="AE124" s="74"/>
      <c r="AF124" s="74"/>
      <c r="AG124" s="35">
        <f>IF(G124="B-Cat. Good Moorning Hotel",(IF(K124&lt;&gt;"", VLOOKUP(K124,Tabelle3[],2,)*J124,0)),IF(G124="C-Cat. A&amp;O Hostel Berlin Kolumbus",IF(K124&lt;&gt;"", VLOOKUP(K124,Tabelle32[],2,)*J124,0),))</f>
        <v>0</v>
      </c>
      <c r="AH124" s="35">
        <f t="shared" si="17"/>
        <v>0</v>
      </c>
      <c r="AI124" s="36">
        <f t="shared" si="14"/>
        <v>0</v>
      </c>
      <c r="AJ124" s="36">
        <f t="shared" si="18"/>
        <v>0</v>
      </c>
      <c r="AK124" s="35">
        <f t="shared" si="19"/>
        <v>0</v>
      </c>
      <c r="AL124" s="37">
        <f t="shared" si="20"/>
        <v>0</v>
      </c>
      <c r="AM124" s="38"/>
    </row>
    <row r="125" spans="1:39" s="39" customFormat="1" x14ac:dyDescent="0.25">
      <c r="A125" s="40">
        <v>110</v>
      </c>
      <c r="B125" s="31"/>
      <c r="C125" s="31"/>
      <c r="D125" s="31"/>
      <c r="E125" s="31"/>
      <c r="F125" s="31"/>
      <c r="G125" s="32"/>
      <c r="H125" s="33"/>
      <c r="I125" s="33"/>
      <c r="J125" s="34" t="str">
        <f t="shared" si="13"/>
        <v>-</v>
      </c>
      <c r="K125" s="90"/>
      <c r="L125" s="90"/>
      <c r="M125" s="96"/>
      <c r="N125" s="96"/>
      <c r="O125" s="74"/>
      <c r="P125" s="74"/>
      <c r="Q125" s="74"/>
      <c r="R125" s="96"/>
      <c r="S125" s="96"/>
      <c r="T125" s="96"/>
      <c r="U125" s="96"/>
      <c r="V125" s="96"/>
      <c r="W125" s="96"/>
      <c r="X125" s="96"/>
      <c r="Y125" s="96"/>
      <c r="Z125" s="74"/>
      <c r="AA125" s="74"/>
      <c r="AB125" s="74"/>
      <c r="AC125" s="74"/>
      <c r="AD125" s="74"/>
      <c r="AE125" s="74"/>
      <c r="AF125" s="74"/>
      <c r="AG125" s="35">
        <f>IF(G125="B-Cat. Good Moorning Hotel",(IF(K125&lt;&gt;"", VLOOKUP(K125,Tabelle3[],2,)*J125,0)),IF(G125="C-Cat. A&amp;O Hostel Berlin Kolumbus",IF(K125&lt;&gt;"", VLOOKUP(K125,Tabelle32[],2,)*J125,0),))</f>
        <v>0</v>
      </c>
      <c r="AH125" s="41">
        <f t="shared" si="17"/>
        <v>0</v>
      </c>
      <c r="AI125" s="36">
        <f t="shared" si="14"/>
        <v>0</v>
      </c>
      <c r="AJ125" s="42">
        <f t="shared" si="18"/>
        <v>0</v>
      </c>
      <c r="AK125" s="41">
        <f t="shared" si="19"/>
        <v>0</v>
      </c>
      <c r="AL125" s="47">
        <f t="shared" si="20"/>
        <v>0</v>
      </c>
      <c r="AM125" s="43"/>
    </row>
    <row r="126" spans="1:39" x14ac:dyDescent="0.25">
      <c r="A126" s="58"/>
      <c r="B126" s="59"/>
      <c r="C126" s="59"/>
      <c r="D126" s="59"/>
      <c r="E126" s="59"/>
      <c r="F126" s="59"/>
      <c r="G126" s="59"/>
      <c r="H126" s="60"/>
      <c r="I126" s="60"/>
      <c r="J126" s="58"/>
      <c r="K126" s="59"/>
      <c r="L126" s="59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2"/>
      <c r="AH126" s="62"/>
      <c r="AI126" s="63"/>
      <c r="AJ126" s="63"/>
      <c r="AK126" s="62"/>
      <c r="AL126" s="64"/>
      <c r="AM126" s="59"/>
    </row>
    <row r="127" spans="1:39" x14ac:dyDescent="0.25">
      <c r="A127" s="65"/>
      <c r="B127" s="66"/>
      <c r="C127" s="66"/>
      <c r="D127" s="66"/>
      <c r="E127" s="66"/>
      <c r="F127" s="66"/>
      <c r="G127" s="66"/>
      <c r="H127" s="66"/>
      <c r="I127" s="67"/>
      <c r="J127" s="67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8">
        <f t="shared" ref="AG127:AL127" si="21">SUM(AG16:AG125)</f>
        <v>0</v>
      </c>
      <c r="AH127" s="68">
        <f t="shared" si="21"/>
        <v>0</v>
      </c>
      <c r="AI127" s="68">
        <f t="shared" si="21"/>
        <v>0</v>
      </c>
      <c r="AJ127" s="68">
        <f t="shared" si="21"/>
        <v>0</v>
      </c>
      <c r="AK127" s="68">
        <f t="shared" si="21"/>
        <v>0</v>
      </c>
      <c r="AL127" s="68">
        <f t="shared" si="21"/>
        <v>0</v>
      </c>
      <c r="AM127" s="69"/>
    </row>
  </sheetData>
  <sheetProtection algorithmName="SHA-512" hashValue="L9Frt/jIZ0YpywAfbLbU0rKb30YyD2BS3f0FBmkdMkumyMKRe5gCa3+3pMGshQ918l7MwjKF1lsG0VgW/zgPNw==" saltValue="bXkxDYxeN4xV5puyNxO74Q==" spinCount="100000" sheet="1" objects="1" scenarios="1"/>
  <mergeCells count="11">
    <mergeCell ref="B9:R9"/>
    <mergeCell ref="B10:R10"/>
    <mergeCell ref="B11:R11"/>
    <mergeCell ref="C2:R2"/>
    <mergeCell ref="C4:E4"/>
    <mergeCell ref="G4:H4"/>
    <mergeCell ref="C6:E6"/>
    <mergeCell ref="G6:H6"/>
    <mergeCell ref="N4:R4"/>
    <mergeCell ref="J4:L4"/>
    <mergeCell ref="J6:L6"/>
  </mergeCells>
  <phoneticPr fontId="1" type="noConversion"/>
  <dataValidations count="9">
    <dataValidation type="list" allowBlank="1" showInputMessage="1" showErrorMessage="1" sqref="E126" xr:uid="{00000000-0002-0000-0000-000001000000}">
      <formula1>"Athlete, Coach, Referee, Physio, Doctor, Team Official, Training Partner"</formula1>
    </dataValidation>
    <dataValidation type="list" allowBlank="1" showInputMessage="1" showErrorMessage="1" sqref="K15" xr:uid="{00000000-0002-0000-0000-000004000000}">
      <formula1>"single,double,triple"</formula1>
    </dataValidation>
    <dataValidation type="list" allowBlank="1" showInputMessage="1" showErrorMessage="1" sqref="O16:Q125" xr:uid="{5A91E0AC-DF45-F042-8420-65D01FDE89D9}">
      <formula1>"20€"</formula1>
    </dataValidation>
    <dataValidation type="list" allowBlank="1" showInputMessage="1" showErrorMessage="1" sqref="M16:N125" xr:uid="{0FF29E6B-1416-EC42-8456-67AAD2BF01F1}">
      <formula1>"30€"</formula1>
    </dataValidation>
    <dataValidation type="list" allowBlank="1" showInputMessage="1" showErrorMessage="1" sqref="D16:D126" xr:uid="{00000000-0002-0000-0000-000000000000}">
      <formula1>"m,f,d"</formula1>
    </dataValidation>
    <dataValidation type="list" allowBlank="1" showInputMessage="1" showErrorMessage="1" sqref="H16:H126" xr:uid="{2034A09E-ABFF-4846-9440-331E17F54700}">
      <formula1>Ankunfft_Arrival</formula1>
    </dataValidation>
    <dataValidation type="list" allowBlank="1" showInputMessage="1" showErrorMessage="1" sqref="R16:AF126" xr:uid="{584D1C42-2C63-4C01-A27A-D9A454B0215A}">
      <formula1>"35€"</formula1>
    </dataValidation>
    <dataValidation type="list" allowBlank="1" showInputMessage="1" showErrorMessage="1" sqref="K16:K126" xr:uid="{C7AC8F4D-30B1-43CE-BD03-0784F0FFA6DB}">
      <formula1>"single, double, triple, quadruple"</formula1>
    </dataValidation>
    <dataValidation type="list" allowBlank="1" showInputMessage="1" showErrorMessage="1" sqref="O126:Q126" xr:uid="{9D8BB0AF-AB4E-C545-BFFD-ABF93E99CF1F}">
      <formula1>"25€"</formula1>
    </dataValidation>
  </dataValidations>
  <pageMargins left="0.7" right="0.7" top="0.78740157499999996" bottom="0.78740157499999996" header="0.3" footer="0.3"/>
  <pageSetup paperSize="9" scale="30" fitToHeight="0" orientation="landscape" horizontalDpi="1200" verticalDpi="1200" r:id="rId1"/>
  <drawing r:id="rId2"/>
  <tableParts count="3"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4EA348-5758-6F4C-B415-406F31E65B46}">
          <x14:formula1>
            <xm:f>Daten!$J$2:$J$8</xm:f>
          </x14:formula1>
          <xm:sqref>E15:E125</xm:sqref>
        </x14:dataValidation>
        <x14:dataValidation type="list" allowBlank="1" showInputMessage="1" showErrorMessage="1" xr:uid="{8188D933-7CBE-8D41-B38D-984B3D4EF6BB}">
          <x14:formula1>
            <xm:f>Daten!$C$3:$C$11</xm:f>
          </x14:formula1>
          <xm:sqref>I16:I126</xm:sqref>
        </x14:dataValidation>
        <x14:dataValidation type="list" allowBlank="1" showInputMessage="1" showErrorMessage="1" xr:uid="{33F8FD53-2E8A-794F-B5C3-87EBE6825A58}">
          <x14:formula1>
            <xm:f>Daten!$F$3:$F$18</xm:f>
          </x14:formula1>
          <xm:sqref>F16:F126</xm:sqref>
        </x14:dataValidation>
        <x14:dataValidation type="list" allowBlank="1" showInputMessage="1" showErrorMessage="1" errorTitle="Error" xr:uid="{1B3A8AD8-0E64-AA45-8CA2-AF058AAD1D7E}">
          <x14:formula1>
            <xm:f>Daten!$H$2:$H$6</xm:f>
          </x14:formula1>
          <xm:sqref>G16:G126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5EBD-D6C1-2141-9A40-461FC874003D}">
  <sheetPr>
    <tabColor rgb="FFFFFF00"/>
  </sheetPr>
  <dimension ref="A1:J18"/>
  <sheetViews>
    <sheetView showGridLines="0" zoomScale="150" workbookViewId="0">
      <selection activeCell="H8" sqref="H8"/>
    </sheetView>
  </sheetViews>
  <sheetFormatPr baseColWidth="10" defaultColWidth="10.85546875" defaultRowHeight="15" x14ac:dyDescent="0.25"/>
  <cols>
    <col min="1" max="1" width="3.85546875" style="2" customWidth="1"/>
    <col min="2" max="3" width="10.85546875" style="2"/>
    <col min="4" max="4" width="3.7109375" style="2" bestFit="1" customWidth="1"/>
    <col min="5" max="5" width="6" style="2" customWidth="1"/>
    <col min="6" max="6" width="8" style="57" bestFit="1" customWidth="1"/>
    <col min="7" max="7" width="5" style="2" customWidth="1"/>
    <col min="8" max="8" width="30" style="2" bestFit="1" customWidth="1"/>
    <col min="9" max="9" width="4" style="2" customWidth="1"/>
    <col min="10" max="10" width="13.7109375" style="2" bestFit="1" customWidth="1"/>
    <col min="11" max="16384" width="10.85546875" style="2"/>
  </cols>
  <sheetData>
    <row r="1" spans="1:10" x14ac:dyDescent="0.25">
      <c r="A1" s="51"/>
      <c r="B1" s="51" t="s">
        <v>36</v>
      </c>
      <c r="C1" s="51" t="s">
        <v>36</v>
      </c>
      <c r="D1" s="51"/>
      <c r="F1" s="54" t="s">
        <v>47</v>
      </c>
      <c r="H1" s="50" t="s">
        <v>6</v>
      </c>
      <c r="J1" s="70" t="s">
        <v>11</v>
      </c>
    </row>
    <row r="2" spans="1:10" x14ac:dyDescent="0.25">
      <c r="A2" s="51"/>
      <c r="B2" s="51" t="s">
        <v>37</v>
      </c>
      <c r="C2" s="51" t="s">
        <v>38</v>
      </c>
      <c r="D2" s="51"/>
      <c r="F2" s="55">
        <v>50</v>
      </c>
      <c r="H2" s="49" t="s">
        <v>58</v>
      </c>
      <c r="J2" s="49" t="s">
        <v>17</v>
      </c>
    </row>
    <row r="3" spans="1:10" x14ac:dyDescent="0.25">
      <c r="A3" s="49" t="s">
        <v>39</v>
      </c>
      <c r="B3" s="52">
        <v>46134</v>
      </c>
      <c r="C3" s="52">
        <v>46136</v>
      </c>
      <c r="D3" s="53" t="s">
        <v>41</v>
      </c>
      <c r="F3" s="55">
        <v>55</v>
      </c>
      <c r="H3" s="49" t="s">
        <v>57</v>
      </c>
      <c r="J3" s="49" t="s">
        <v>78</v>
      </c>
    </row>
    <row r="4" spans="1:10" x14ac:dyDescent="0.25">
      <c r="A4" s="49" t="s">
        <v>40</v>
      </c>
      <c r="B4" s="52">
        <v>46135</v>
      </c>
      <c r="C4" s="52">
        <v>46137</v>
      </c>
      <c r="D4" s="53" t="s">
        <v>42</v>
      </c>
      <c r="F4" s="55">
        <v>60</v>
      </c>
      <c r="H4" s="49" t="s">
        <v>54</v>
      </c>
      <c r="J4" s="49" t="s">
        <v>73</v>
      </c>
    </row>
    <row r="5" spans="1:10" x14ac:dyDescent="0.25">
      <c r="A5" s="53" t="s">
        <v>41</v>
      </c>
      <c r="B5" s="52">
        <v>46136</v>
      </c>
      <c r="C5" s="52">
        <v>46138</v>
      </c>
      <c r="D5" s="53" t="s">
        <v>43</v>
      </c>
      <c r="F5" s="55">
        <v>66</v>
      </c>
      <c r="H5" s="49" t="s">
        <v>55</v>
      </c>
      <c r="J5" s="49" t="s">
        <v>74</v>
      </c>
    </row>
    <row r="6" spans="1:10" x14ac:dyDescent="0.25">
      <c r="A6" s="53" t="s">
        <v>42</v>
      </c>
      <c r="B6" s="52">
        <v>46137</v>
      </c>
      <c r="C6" s="52">
        <v>46139</v>
      </c>
      <c r="D6" s="49" t="s">
        <v>44</v>
      </c>
      <c r="F6" s="55">
        <v>73</v>
      </c>
      <c r="H6" s="49" t="s">
        <v>56</v>
      </c>
      <c r="J6" s="49" t="s">
        <v>75</v>
      </c>
    </row>
    <row r="7" spans="1:10" x14ac:dyDescent="0.25">
      <c r="A7" s="53" t="s">
        <v>43</v>
      </c>
      <c r="B7" s="52">
        <v>46138</v>
      </c>
      <c r="C7" s="52">
        <v>46140</v>
      </c>
      <c r="D7" s="49" t="s">
        <v>45</v>
      </c>
      <c r="F7" s="55">
        <v>81</v>
      </c>
      <c r="J7" s="49" t="s">
        <v>76</v>
      </c>
    </row>
    <row r="8" spans="1:10" x14ac:dyDescent="0.25">
      <c r="A8" s="49" t="s">
        <v>44</v>
      </c>
      <c r="B8" s="52">
        <v>46139</v>
      </c>
      <c r="C8" s="52">
        <v>46141</v>
      </c>
      <c r="D8" s="49" t="s">
        <v>39</v>
      </c>
      <c r="F8" s="55">
        <v>90</v>
      </c>
      <c r="J8" s="49" t="s">
        <v>77</v>
      </c>
    </row>
    <row r="9" spans="1:10" x14ac:dyDescent="0.25">
      <c r="A9" s="49" t="s">
        <v>45</v>
      </c>
      <c r="B9" s="52">
        <v>46140</v>
      </c>
      <c r="C9" s="52">
        <v>46142</v>
      </c>
      <c r="D9" s="49" t="s">
        <v>40</v>
      </c>
      <c r="F9" s="55" t="s">
        <v>50</v>
      </c>
    </row>
    <row r="10" spans="1:10" x14ac:dyDescent="0.25">
      <c r="A10" s="49" t="s">
        <v>39</v>
      </c>
      <c r="B10" s="52">
        <v>46141</v>
      </c>
      <c r="C10" s="52">
        <v>46143</v>
      </c>
      <c r="D10" s="49" t="s">
        <v>41</v>
      </c>
      <c r="F10" s="56" t="s">
        <v>46</v>
      </c>
    </row>
    <row r="11" spans="1:10" x14ac:dyDescent="0.25">
      <c r="A11" s="49" t="s">
        <v>40</v>
      </c>
      <c r="B11" s="52">
        <v>46142</v>
      </c>
      <c r="C11" s="52">
        <v>46144</v>
      </c>
      <c r="D11" s="49" t="s">
        <v>42</v>
      </c>
      <c r="F11" s="55">
        <v>40</v>
      </c>
    </row>
    <row r="12" spans="1:10" x14ac:dyDescent="0.25">
      <c r="F12" s="55">
        <v>44</v>
      </c>
    </row>
    <row r="13" spans="1:10" x14ac:dyDescent="0.25">
      <c r="F13" s="55">
        <v>48</v>
      </c>
    </row>
    <row r="14" spans="1:10" x14ac:dyDescent="0.25">
      <c r="F14" s="55">
        <v>52</v>
      </c>
    </row>
    <row r="15" spans="1:10" x14ac:dyDescent="0.25">
      <c r="F15" s="55">
        <v>57</v>
      </c>
    </row>
    <row r="16" spans="1:10" x14ac:dyDescent="0.25">
      <c r="F16" s="55">
        <v>63</v>
      </c>
    </row>
    <row r="17" spans="6:6" x14ac:dyDescent="0.25">
      <c r="F17" s="55">
        <v>70</v>
      </c>
    </row>
    <row r="18" spans="6:6" x14ac:dyDescent="0.25">
      <c r="F18" s="55" t="s">
        <v>51</v>
      </c>
    </row>
  </sheetData>
  <sheetProtection algorithmName="SHA-512" hashValue="zKqjmv1w2ihOadbHmHLCwhV4g6AoXz+Mn0sPNas4G+F1F4t3bzZtfT6vB+pj0hfD9aQTUXZ6CL6mKBRWqWuN9w==" saltValue="5o0fN+VMNpc2CEuvtSFJ7w==" spinCount="100000" sheet="1" objects="1" scenarios="1"/>
  <phoneticPr fontId="1" type="noConversion"/>
  <pageMargins left="0.7" right="0.7" top="0.78740157499999996" bottom="0.78740157499999996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7 Y F a W t 0 u i 8 G m A A A A 9 w A A A B I A H A B D b 2 5 m a W c v U G F j a 2 F n Z S 5 4 b W w g o h g A K K A U A A A A A A A A A A A A A A A A A A A A A A A A A A A A h Y + x D o I w G I R f h X S n L T A I 5 K c M 6 i a J i Y l x b U q F R i i G F s u 7 O f h I v o I Y R d 0 c 7 + 6 7 5 O 5 + v U E + t o 1 3 k b 1 R n c 5 Q g C n y p B Z d q X S V o c E e / R j l D L Z c n H g l v Q n W J h 2 N y l B t 7 T k l x D m H X Y S 7 v i I h p Q E 5 F J u d q G X L f a W N 5 V p I 9 G m V / 1 u I w f 4 1 h o U 4 i B I c x I s E U y C z C 4 X S X y K c B j / T H x O W Q 2 O H X r J S + q s 1 k F k C e Z 9 g D 1 B L A w Q U A A I A C A D t g V p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Y F a W i i K R 7 g O A A A A E Q A A A B M A H A B G b 3 J t d W x h c y 9 T Z W N 0 a W 9 u M S 5 t I K I Y A C i g F A A A A A A A A A A A A A A A A A A A A A A A A A A A A C t O T S 7 J z M 9 T C I b Q h t Y A U E s B A i 0 A F A A C A A g A 7 Y F a W t 0 u i 8 G m A A A A 9 w A A A B I A A A A A A A A A A A A A A A A A A A A A A E N v b m Z p Z y 9 Q Y W N r Y W d l L n h t b F B L A Q I t A B Q A A g A I A O 2 B W l o P y u m r p A A A A O k A A A A T A A A A A A A A A A A A A A A A A P I A A A B b Q 2 9 u d G V u d F 9 U e X B l c 1 0 u e G 1 s U E s B A i 0 A F A A C A A g A 7 Y F a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x b 8 X c f s 8 l F u Q G L G o j v F F g A A A A A A g A A A A A A E G Y A A A A B A A A g A A A A N i X j B I T N D U P f p C Y A J p B e k Z f k 6 Y 0 Y E + P w 7 K V N U Y c T W Q E A A A A A D o A A A A A C A A A g A A A A K z 5 H 6 4 u 0 O i e b g y Q j n y H s G f O y q 3 8 6 + D F q G m j y j Z k t z Y B Q A A A A m w n Q d M u u x j A E 4 2 5 f P y p J a G I r m G 1 U G T W 7 w f c n C G i k 0 w 9 d m w E g 3 c 4 c K j N i F W e x S 6 U l m l Q 2 F j l W k b f F 2 y 9 o 3 k O v R i E n l A w p i o v C e z c p S u P H 4 + l A A A A A Q / T r V H x 2 n 7 H J E 3 + L w 6 5 f 3 V / b 1 a p I V s 6 z K 1 t K g 8 P Q O b P E C z E 4 L h A L k Z F / Z h g J Y D w G 0 J v H Z 3 V m 9 U d 4 R E i 8 5 R F a d Q = = < / D a t a M a s h u p > 
</file>

<file path=customXml/itemProps1.xml><?xml version="1.0" encoding="utf-8"?>
<ds:datastoreItem xmlns:ds="http://schemas.openxmlformats.org/officeDocument/2006/customXml" ds:itemID="{8D9A94A0-8636-4FB1-8708-C63CFD66A6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EC</vt:lpstr>
      <vt:lpstr>Daten</vt:lpstr>
      <vt:lpstr>_25.07.24</vt:lpstr>
      <vt:lpstr>Ankunfft_Arrival</vt:lpstr>
      <vt:lpstr>EC!Drucktitel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Linnebacher</dc:creator>
  <cp:lastModifiedBy>Thomas</cp:lastModifiedBy>
  <dcterms:created xsi:type="dcterms:W3CDTF">2023-06-21T08:52:46Z</dcterms:created>
  <dcterms:modified xsi:type="dcterms:W3CDTF">2026-02-15T19:06:16Z</dcterms:modified>
</cp:coreProperties>
</file>