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.lyskanowska\Desktop\2026\BIELSKO\"/>
    </mc:Choice>
  </mc:AlternateContent>
  <xr:revisionPtr revIDLastSave="0" documentId="8_{84D72021-910C-40F6-ACDB-F091545B6F90}" xr6:coauthVersionLast="47" xr6:coauthVersionMax="47" xr10:uidLastSave="{00000000-0000-0000-0000-000000000000}"/>
  <workbookProtection workbookAlgorithmName="SHA-512" workbookHashValue="hV7MdDdexH2LXYviLkL9U4uozHt0sFoThlmUT2VVSWaJdMtyyB6RuQ7pt9lDRdOJ4wnlUUOy5IxPlcj1OiECjQ==" workbookSaltValue="+E41LnQrIApO6X5Qg+JFbg==" workbookSpinCount="100000" lockStructure="1"/>
  <bookViews>
    <workbookView xWindow="-28920" yWindow="-120" windowWidth="29040" windowHeight="15720" tabRatio="749" activeTab="2" xr2:uid="{00000000-000D-0000-FFFF-FFFF00000000}"/>
  </bookViews>
  <sheets>
    <sheet name="1. Summary" sheetId="1" r:id="rId1"/>
    <sheet name="2.Package EC+TC" sheetId="7" r:id="rId2"/>
    <sheet name="3. Hotel" sheetId="2" r:id="rId3"/>
    <sheet name="4. Meals Form " sheetId="4" r:id="rId4"/>
    <sheet name="5. Non official accomodation" sheetId="3" r:id="rId5"/>
    <sheet name="Payment summary" sheetId="5" r:id="rId6"/>
    <sheet name="Listy rozwijane" sheetId="6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A25" i="2" l="1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21" i="2"/>
  <c r="AA22" i="2"/>
  <c r="AA23" i="2"/>
  <c r="AA24" i="2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44" i="7"/>
  <c r="Z45" i="7"/>
  <c r="Z46" i="7"/>
  <c r="Z47" i="7"/>
  <c r="Z48" i="7"/>
  <c r="Z49" i="7"/>
  <c r="Z50" i="7"/>
  <c r="Z51" i="7"/>
  <c r="Z52" i="7"/>
  <c r="Z53" i="7"/>
  <c r="Z26" i="7"/>
  <c r="I32" i="5"/>
  <c r="R25" i="2" l="1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24" i="2"/>
  <c r="C30" i="5" l="1" a="1"/>
  <c r="C30" i="5" s="1"/>
  <c r="C29" i="5" a="1"/>
  <c r="C29" i="5" s="1"/>
  <c r="C28" i="5" a="1"/>
  <c r="C28" i="5" s="1"/>
  <c r="C35" i="5" a="1"/>
  <c r="C35" i="5" s="1"/>
  <c r="C34" i="5" a="1"/>
  <c r="C34" i="5" s="1"/>
  <c r="C36" i="5" a="1"/>
  <c r="C36" i="5" s="1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24" i="2"/>
  <c r="H17" i="7" l="1"/>
  <c r="B19" i="7"/>
  <c r="B17" i="7"/>
  <c r="H19" i="7"/>
  <c r="J20" i="5"/>
  <c r="E21" i="3"/>
  <c r="E20" i="3"/>
  <c r="E19" i="3"/>
  <c r="I15" i="5"/>
  <c r="H17" i="5" l="1"/>
  <c r="I17" i="5" s="1"/>
  <c r="H16" i="5"/>
  <c r="I16" i="5" s="1"/>
  <c r="H15" i="5"/>
  <c r="D36" i="5"/>
  <c r="D35" i="5"/>
  <c r="D34" i="5"/>
  <c r="D30" i="5"/>
  <c r="D29" i="5"/>
  <c r="D28" i="5"/>
  <c r="R29" i="7"/>
  <c r="AD30" i="7"/>
  <c r="Y31" i="7"/>
  <c r="Y32" i="7"/>
  <c r="Y33" i="7"/>
  <c r="Y34" i="7"/>
  <c r="Y35" i="7"/>
  <c r="AD35" i="7" s="1"/>
  <c r="Y36" i="7"/>
  <c r="AD36" i="7" s="1"/>
  <c r="Y37" i="7"/>
  <c r="AD37" i="7" s="1"/>
  <c r="Y38" i="7"/>
  <c r="AD38" i="7" s="1"/>
  <c r="Y39" i="7"/>
  <c r="Y40" i="7"/>
  <c r="Y41" i="7"/>
  <c r="AD41" i="7" s="1"/>
  <c r="Y42" i="7"/>
  <c r="AD42" i="7" s="1"/>
  <c r="Y43" i="7"/>
  <c r="AD43" i="7" s="1"/>
  <c r="Y44" i="7"/>
  <c r="AD44" i="7" s="1"/>
  <c r="Y45" i="7"/>
  <c r="AD45" i="7" s="1"/>
  <c r="Y46" i="7"/>
  <c r="Y47" i="7"/>
  <c r="Y48" i="7"/>
  <c r="Y49" i="7"/>
  <c r="Y50" i="7"/>
  <c r="AD50" i="7" s="1"/>
  <c r="Y51" i="7"/>
  <c r="AD51" i="7" s="1"/>
  <c r="Y52" i="7"/>
  <c r="AD52" i="7" s="1"/>
  <c r="Y53" i="7"/>
  <c r="AD53" i="7" s="1"/>
  <c r="AD22" i="2"/>
  <c r="AE22" i="2"/>
  <c r="AF22" i="2"/>
  <c r="AG22" i="2"/>
  <c r="AH22" i="2"/>
  <c r="AI22" i="2"/>
  <c r="AJ22" i="2"/>
  <c r="AK22" i="2"/>
  <c r="S14" i="5"/>
  <c r="S13" i="5"/>
  <c r="S12" i="5"/>
  <c r="S11" i="5"/>
  <c r="U11" i="5" s="1"/>
  <c r="S10" i="5"/>
  <c r="S9" i="5"/>
  <c r="Y27" i="7"/>
  <c r="Y28" i="7"/>
  <c r="AD29" i="7"/>
  <c r="AD31" i="7"/>
  <c r="AD32" i="7"/>
  <c r="AD33" i="7"/>
  <c r="AD34" i="7"/>
  <c r="AD40" i="7"/>
  <c r="AD46" i="7"/>
  <c r="AD47" i="7"/>
  <c r="AD48" i="7"/>
  <c r="AD49" i="7"/>
  <c r="Y26" i="7"/>
  <c r="AD26" i="7" s="1"/>
  <c r="AE53" i="7"/>
  <c r="AC53" i="7"/>
  <c r="R53" i="7"/>
  <c r="AE52" i="7"/>
  <c r="AC52" i="7"/>
  <c r="R52" i="7"/>
  <c r="AE51" i="7"/>
  <c r="AC51" i="7"/>
  <c r="R51" i="7"/>
  <c r="AE50" i="7"/>
  <c r="AC50" i="7"/>
  <c r="R50" i="7"/>
  <c r="AE49" i="7"/>
  <c r="AC49" i="7"/>
  <c r="R49" i="7"/>
  <c r="AE48" i="7"/>
  <c r="AC48" i="7"/>
  <c r="R48" i="7"/>
  <c r="AE47" i="7"/>
  <c r="AC47" i="7"/>
  <c r="R47" i="7"/>
  <c r="AE46" i="7"/>
  <c r="AC46" i="7"/>
  <c r="R46" i="7"/>
  <c r="AE45" i="7"/>
  <c r="AC45" i="7"/>
  <c r="R45" i="7"/>
  <c r="AE44" i="7"/>
  <c r="AC44" i="7"/>
  <c r="R44" i="7"/>
  <c r="AE43" i="7"/>
  <c r="AC43" i="7"/>
  <c r="R43" i="7"/>
  <c r="AE42" i="7"/>
  <c r="AC42" i="7"/>
  <c r="R42" i="7"/>
  <c r="AE41" i="7"/>
  <c r="AC41" i="7"/>
  <c r="R41" i="7"/>
  <c r="AE40" i="7"/>
  <c r="AC40" i="7"/>
  <c r="R40" i="7"/>
  <c r="AE39" i="7"/>
  <c r="AD39" i="7"/>
  <c r="AC39" i="7"/>
  <c r="R39" i="7"/>
  <c r="AE38" i="7"/>
  <c r="AC38" i="7"/>
  <c r="R38" i="7"/>
  <c r="AE37" i="7"/>
  <c r="AC37" i="7"/>
  <c r="R37" i="7"/>
  <c r="AE36" i="7"/>
  <c r="AC36" i="7"/>
  <c r="R36" i="7"/>
  <c r="AE35" i="7"/>
  <c r="AC35" i="7"/>
  <c r="R35" i="7"/>
  <c r="AE34" i="7"/>
  <c r="AC34" i="7"/>
  <c r="R34" i="7"/>
  <c r="AE33" i="7"/>
  <c r="AC33" i="7"/>
  <c r="R33" i="7"/>
  <c r="AE32" i="7"/>
  <c r="AC32" i="7"/>
  <c r="R32" i="7"/>
  <c r="AE31" i="7"/>
  <c r="AC31" i="7"/>
  <c r="R31" i="7"/>
  <c r="AE30" i="7"/>
  <c r="AC30" i="7"/>
  <c r="R30" i="7"/>
  <c r="AE29" i="7"/>
  <c r="AC29" i="7"/>
  <c r="AE28" i="7"/>
  <c r="AC28" i="7"/>
  <c r="AD28" i="7"/>
  <c r="AE27" i="7"/>
  <c r="AC27" i="7"/>
  <c r="AD27" i="7"/>
  <c r="AE26" i="7"/>
  <c r="AC26" i="7"/>
  <c r="AA34" i="7" l="1"/>
  <c r="AA50" i="7"/>
  <c r="O10" i="5"/>
  <c r="D22" i="5"/>
  <c r="AB22" i="2"/>
  <c r="AA54" i="7"/>
  <c r="AA35" i="7"/>
  <c r="AA52" i="7"/>
  <c r="D23" i="5"/>
  <c r="C21" i="5"/>
  <c r="C23" i="5"/>
  <c r="C22" i="5"/>
  <c r="D21" i="5"/>
  <c r="D17" i="5"/>
  <c r="C16" i="5"/>
  <c r="D15" i="5"/>
  <c r="D16" i="5"/>
  <c r="C15" i="5"/>
  <c r="C17" i="5"/>
  <c r="AA42" i="7"/>
  <c r="AA49" i="7"/>
  <c r="AA47" i="7"/>
  <c r="AA38" i="7"/>
  <c r="AA45" i="7"/>
  <c r="AA39" i="7"/>
  <c r="AA46" i="7"/>
  <c r="AA37" i="7"/>
  <c r="AA28" i="7"/>
  <c r="AA44" i="7"/>
  <c r="J15" i="5"/>
  <c r="AA27" i="7"/>
  <c r="AA41" i="7"/>
  <c r="AA33" i="7"/>
  <c r="AA31" i="7"/>
  <c r="AA30" i="7"/>
  <c r="AA53" i="7"/>
  <c r="AA29" i="7"/>
  <c r="E15" i="5" s="1"/>
  <c r="AA36" i="7"/>
  <c r="AA51" i="7"/>
  <c r="AA43" i="7"/>
  <c r="AA32" i="7"/>
  <c r="E21" i="5" s="1"/>
  <c r="AA40" i="7"/>
  <c r="AA48" i="7"/>
  <c r="AA26" i="7"/>
  <c r="O11" i="5" l="1"/>
  <c r="Q11" i="5" s="1"/>
  <c r="O14" i="5"/>
  <c r="O13" i="5"/>
  <c r="O9" i="5"/>
  <c r="O12" i="5"/>
  <c r="AD23" i="2" l="1"/>
  <c r="AE23" i="2"/>
  <c r="AF23" i="2"/>
  <c r="AG23" i="2"/>
  <c r="AH23" i="2"/>
  <c r="AI23" i="2"/>
  <c r="AJ23" i="2"/>
  <c r="AK23" i="2"/>
  <c r="AD24" i="2"/>
  <c r="AE24" i="2"/>
  <c r="AF24" i="2"/>
  <c r="AG24" i="2"/>
  <c r="AH24" i="2"/>
  <c r="AI24" i="2"/>
  <c r="AJ24" i="2"/>
  <c r="AK24" i="2"/>
  <c r="AD25" i="2"/>
  <c r="AE25" i="2"/>
  <c r="AF25" i="2"/>
  <c r="AG25" i="2"/>
  <c r="AH25" i="2"/>
  <c r="AI25" i="2"/>
  <c r="AJ25" i="2"/>
  <c r="AK25" i="2"/>
  <c r="AD26" i="2"/>
  <c r="AE26" i="2"/>
  <c r="AF26" i="2"/>
  <c r="AG26" i="2"/>
  <c r="AH26" i="2"/>
  <c r="AI26" i="2"/>
  <c r="AK26" i="2"/>
  <c r="AD27" i="2"/>
  <c r="AE27" i="2"/>
  <c r="AF27" i="2"/>
  <c r="AG27" i="2"/>
  <c r="AH27" i="2"/>
  <c r="AI27" i="2"/>
  <c r="AJ27" i="2"/>
  <c r="AK27" i="2"/>
  <c r="AD28" i="2"/>
  <c r="AE28" i="2"/>
  <c r="AF28" i="2"/>
  <c r="AG28" i="2"/>
  <c r="AH28" i="2"/>
  <c r="AI28" i="2"/>
  <c r="AJ28" i="2"/>
  <c r="AK28" i="2"/>
  <c r="AD29" i="2"/>
  <c r="AE29" i="2"/>
  <c r="AF29" i="2"/>
  <c r="AG29" i="2"/>
  <c r="AH29" i="2"/>
  <c r="AI29" i="2"/>
  <c r="AJ29" i="2"/>
  <c r="AK29" i="2"/>
  <c r="AD30" i="2"/>
  <c r="AE30" i="2"/>
  <c r="AF30" i="2"/>
  <c r="AG30" i="2"/>
  <c r="AH30" i="2"/>
  <c r="AI30" i="2"/>
  <c r="AJ30" i="2"/>
  <c r="AK30" i="2"/>
  <c r="AD31" i="2"/>
  <c r="AE31" i="2"/>
  <c r="AF31" i="2"/>
  <c r="AG31" i="2"/>
  <c r="AH31" i="2"/>
  <c r="AI31" i="2"/>
  <c r="AJ31" i="2"/>
  <c r="AK31" i="2"/>
  <c r="AD32" i="2"/>
  <c r="AE32" i="2"/>
  <c r="AF32" i="2"/>
  <c r="AG32" i="2"/>
  <c r="AH32" i="2"/>
  <c r="AI32" i="2"/>
  <c r="AJ32" i="2"/>
  <c r="AK32" i="2"/>
  <c r="AD33" i="2"/>
  <c r="AE33" i="2"/>
  <c r="AF33" i="2"/>
  <c r="AG33" i="2"/>
  <c r="AH33" i="2"/>
  <c r="AI33" i="2"/>
  <c r="AJ33" i="2"/>
  <c r="AK33" i="2"/>
  <c r="AD34" i="2"/>
  <c r="AE34" i="2"/>
  <c r="AF34" i="2"/>
  <c r="AG34" i="2"/>
  <c r="AH34" i="2"/>
  <c r="AI34" i="2"/>
  <c r="AK34" i="2"/>
  <c r="AD35" i="2"/>
  <c r="AE35" i="2"/>
  <c r="AF35" i="2"/>
  <c r="AG35" i="2"/>
  <c r="AH35" i="2"/>
  <c r="AI35" i="2"/>
  <c r="AJ35" i="2"/>
  <c r="AK35" i="2"/>
  <c r="AD36" i="2"/>
  <c r="AE36" i="2"/>
  <c r="AF36" i="2"/>
  <c r="AG36" i="2"/>
  <c r="AH36" i="2"/>
  <c r="AI36" i="2"/>
  <c r="AJ36" i="2"/>
  <c r="AK36" i="2"/>
  <c r="AD37" i="2"/>
  <c r="AE37" i="2"/>
  <c r="AF37" i="2"/>
  <c r="AG37" i="2"/>
  <c r="AH37" i="2"/>
  <c r="AI37" i="2"/>
  <c r="AJ37" i="2"/>
  <c r="AK37" i="2"/>
  <c r="AD38" i="2"/>
  <c r="AE38" i="2"/>
  <c r="AF38" i="2"/>
  <c r="AG38" i="2"/>
  <c r="AH38" i="2"/>
  <c r="AI38" i="2"/>
  <c r="AJ38" i="2"/>
  <c r="AK38" i="2"/>
  <c r="AD39" i="2"/>
  <c r="AE39" i="2"/>
  <c r="AF39" i="2"/>
  <c r="AG39" i="2"/>
  <c r="AH39" i="2"/>
  <c r="AI39" i="2"/>
  <c r="AJ39" i="2"/>
  <c r="AK39" i="2"/>
  <c r="AD40" i="2"/>
  <c r="AE40" i="2"/>
  <c r="AF40" i="2"/>
  <c r="AG40" i="2"/>
  <c r="AH40" i="2"/>
  <c r="AI40" i="2"/>
  <c r="AJ40" i="2"/>
  <c r="AK40" i="2"/>
  <c r="AD41" i="2"/>
  <c r="AE41" i="2"/>
  <c r="AF41" i="2"/>
  <c r="AG41" i="2"/>
  <c r="AH41" i="2"/>
  <c r="AI41" i="2"/>
  <c r="AJ41" i="2"/>
  <c r="AK41" i="2"/>
  <c r="AD42" i="2"/>
  <c r="AE42" i="2"/>
  <c r="AF42" i="2"/>
  <c r="AG42" i="2"/>
  <c r="AH42" i="2"/>
  <c r="AI42" i="2"/>
  <c r="AK42" i="2"/>
  <c r="AD43" i="2"/>
  <c r="AE43" i="2"/>
  <c r="AF43" i="2"/>
  <c r="AG43" i="2"/>
  <c r="AH43" i="2"/>
  <c r="AI43" i="2"/>
  <c r="AJ43" i="2"/>
  <c r="AK43" i="2"/>
  <c r="AD44" i="2"/>
  <c r="AE44" i="2"/>
  <c r="AF44" i="2"/>
  <c r="AG44" i="2"/>
  <c r="AH44" i="2"/>
  <c r="AI44" i="2"/>
  <c r="AJ44" i="2"/>
  <c r="AK44" i="2"/>
  <c r="AD45" i="2"/>
  <c r="AE45" i="2"/>
  <c r="AF45" i="2"/>
  <c r="AG45" i="2"/>
  <c r="AH45" i="2"/>
  <c r="AI45" i="2"/>
  <c r="AJ45" i="2"/>
  <c r="AK45" i="2"/>
  <c r="AD46" i="2"/>
  <c r="AE46" i="2"/>
  <c r="AF46" i="2"/>
  <c r="AG46" i="2"/>
  <c r="AH46" i="2"/>
  <c r="AI46" i="2"/>
  <c r="AJ46" i="2"/>
  <c r="AK46" i="2"/>
  <c r="AD47" i="2"/>
  <c r="AE47" i="2"/>
  <c r="AF47" i="2"/>
  <c r="AG47" i="2"/>
  <c r="AH47" i="2"/>
  <c r="AI47" i="2"/>
  <c r="AJ47" i="2"/>
  <c r="AK47" i="2"/>
  <c r="AD48" i="2"/>
  <c r="AE48" i="2"/>
  <c r="AF48" i="2"/>
  <c r="AG48" i="2"/>
  <c r="AH48" i="2"/>
  <c r="AI48" i="2"/>
  <c r="AJ48" i="2"/>
  <c r="AK48" i="2"/>
  <c r="AE21" i="2"/>
  <c r="AF21" i="2"/>
  <c r="AG21" i="2"/>
  <c r="AH21" i="2"/>
  <c r="AI21" i="2"/>
  <c r="AK21" i="2"/>
  <c r="AD21" i="2"/>
  <c r="AJ42" i="2"/>
  <c r="AJ34" i="2"/>
  <c r="AJ26" i="2"/>
  <c r="Z21" i="2"/>
  <c r="AJ21" i="2" s="1"/>
  <c r="AB49" i="2" l="1"/>
  <c r="Z24" i="4"/>
  <c r="AA24" i="4"/>
  <c r="AB24" i="4"/>
  <c r="AC24" i="4"/>
  <c r="AD24" i="4"/>
  <c r="AE24" i="4"/>
  <c r="AF24" i="4"/>
  <c r="AG24" i="4"/>
  <c r="AH24" i="4"/>
  <c r="AI24" i="4"/>
  <c r="AJ24" i="4"/>
  <c r="AK24" i="4"/>
  <c r="AL24" i="4"/>
  <c r="AM24" i="4"/>
  <c r="AN24" i="4"/>
  <c r="AO24" i="4"/>
  <c r="Z25" i="4"/>
  <c r="AA25" i="4"/>
  <c r="AB25" i="4"/>
  <c r="AC25" i="4"/>
  <c r="AD25" i="4"/>
  <c r="AE25" i="4"/>
  <c r="AF25" i="4"/>
  <c r="AG25" i="4"/>
  <c r="AH25" i="4"/>
  <c r="AI25" i="4"/>
  <c r="AJ25" i="4"/>
  <c r="AK25" i="4"/>
  <c r="AL25" i="4"/>
  <c r="AM25" i="4"/>
  <c r="AN25" i="4"/>
  <c r="AO25" i="4"/>
  <c r="Z26" i="4"/>
  <c r="AA26" i="4"/>
  <c r="AB26" i="4"/>
  <c r="AC26" i="4"/>
  <c r="AD26" i="4"/>
  <c r="AE26" i="4"/>
  <c r="AF26" i="4"/>
  <c r="AG26" i="4"/>
  <c r="AH26" i="4"/>
  <c r="AI26" i="4"/>
  <c r="AJ26" i="4"/>
  <c r="AK26" i="4"/>
  <c r="AL26" i="4"/>
  <c r="AM26" i="4"/>
  <c r="AN26" i="4"/>
  <c r="AO26" i="4"/>
  <c r="Z27" i="4"/>
  <c r="AA27" i="4"/>
  <c r="AB27" i="4"/>
  <c r="AC27" i="4"/>
  <c r="AD27" i="4"/>
  <c r="AE27" i="4"/>
  <c r="AF27" i="4"/>
  <c r="AG27" i="4"/>
  <c r="AH27" i="4"/>
  <c r="AI27" i="4"/>
  <c r="AJ27" i="4"/>
  <c r="AK27" i="4"/>
  <c r="AL27" i="4"/>
  <c r="AM27" i="4"/>
  <c r="AN27" i="4"/>
  <c r="AO27" i="4"/>
  <c r="Z28" i="4"/>
  <c r="AA28" i="4"/>
  <c r="AB28" i="4"/>
  <c r="AC28" i="4"/>
  <c r="AD28" i="4"/>
  <c r="AE28" i="4"/>
  <c r="AF28" i="4"/>
  <c r="AG28" i="4"/>
  <c r="AH28" i="4"/>
  <c r="AI28" i="4"/>
  <c r="AJ28" i="4"/>
  <c r="AK28" i="4"/>
  <c r="AL28" i="4"/>
  <c r="AM28" i="4"/>
  <c r="AN28" i="4"/>
  <c r="AO28" i="4"/>
  <c r="Z29" i="4"/>
  <c r="AA29" i="4"/>
  <c r="AB29" i="4"/>
  <c r="AC29" i="4"/>
  <c r="AD29" i="4"/>
  <c r="AE29" i="4"/>
  <c r="AF29" i="4"/>
  <c r="AG29" i="4"/>
  <c r="AH29" i="4"/>
  <c r="AI29" i="4"/>
  <c r="AJ29" i="4"/>
  <c r="AK29" i="4"/>
  <c r="AL29" i="4"/>
  <c r="AM29" i="4"/>
  <c r="AN29" i="4"/>
  <c r="AO29" i="4"/>
  <c r="Z30" i="4"/>
  <c r="AA30" i="4"/>
  <c r="AB30" i="4"/>
  <c r="AC30" i="4"/>
  <c r="AD30" i="4"/>
  <c r="AE30" i="4"/>
  <c r="AF30" i="4"/>
  <c r="AG30" i="4"/>
  <c r="AH30" i="4"/>
  <c r="AI30" i="4"/>
  <c r="AJ30" i="4"/>
  <c r="AK30" i="4"/>
  <c r="AL30" i="4"/>
  <c r="AM30" i="4"/>
  <c r="AN30" i="4"/>
  <c r="AO30" i="4"/>
  <c r="Z31" i="4"/>
  <c r="AA31" i="4"/>
  <c r="AB31" i="4"/>
  <c r="AC31" i="4"/>
  <c r="AD31" i="4"/>
  <c r="AE31" i="4"/>
  <c r="AF31" i="4"/>
  <c r="AG31" i="4"/>
  <c r="AH31" i="4"/>
  <c r="AI31" i="4"/>
  <c r="AJ31" i="4"/>
  <c r="AK31" i="4"/>
  <c r="AL31" i="4"/>
  <c r="AM31" i="4"/>
  <c r="AN31" i="4"/>
  <c r="AO31" i="4"/>
  <c r="Z32" i="4"/>
  <c r="AA32" i="4"/>
  <c r="AB32" i="4"/>
  <c r="AC32" i="4"/>
  <c r="AD32" i="4"/>
  <c r="AE32" i="4"/>
  <c r="AF32" i="4"/>
  <c r="AG32" i="4"/>
  <c r="AH32" i="4"/>
  <c r="AI32" i="4"/>
  <c r="AJ32" i="4"/>
  <c r="AK32" i="4"/>
  <c r="AL32" i="4"/>
  <c r="AM32" i="4"/>
  <c r="AN32" i="4"/>
  <c r="AO32" i="4"/>
  <c r="Z33" i="4"/>
  <c r="AA33" i="4"/>
  <c r="AB33" i="4"/>
  <c r="AC33" i="4"/>
  <c r="AD33" i="4"/>
  <c r="AE33" i="4"/>
  <c r="AF33" i="4"/>
  <c r="AG33" i="4"/>
  <c r="AH33" i="4"/>
  <c r="AI33" i="4"/>
  <c r="AJ33" i="4"/>
  <c r="AK33" i="4"/>
  <c r="AL33" i="4"/>
  <c r="AM33" i="4"/>
  <c r="AN33" i="4"/>
  <c r="AO33" i="4"/>
  <c r="Z34" i="4"/>
  <c r="AA34" i="4"/>
  <c r="AB34" i="4"/>
  <c r="AC34" i="4"/>
  <c r="AD34" i="4"/>
  <c r="AE34" i="4"/>
  <c r="AF34" i="4"/>
  <c r="AG34" i="4"/>
  <c r="AH34" i="4"/>
  <c r="AI34" i="4"/>
  <c r="AJ34" i="4"/>
  <c r="AK34" i="4"/>
  <c r="AL34" i="4"/>
  <c r="AM34" i="4"/>
  <c r="AN34" i="4"/>
  <c r="AO34" i="4"/>
  <c r="Z35" i="4"/>
  <c r="AA35" i="4"/>
  <c r="AB35" i="4"/>
  <c r="AC35" i="4"/>
  <c r="AD35" i="4"/>
  <c r="AE35" i="4"/>
  <c r="AF35" i="4"/>
  <c r="AG35" i="4"/>
  <c r="AH35" i="4"/>
  <c r="AI35" i="4"/>
  <c r="AJ35" i="4"/>
  <c r="AK35" i="4"/>
  <c r="AL35" i="4"/>
  <c r="AM35" i="4"/>
  <c r="AN35" i="4"/>
  <c r="AO35" i="4"/>
  <c r="Z36" i="4"/>
  <c r="AA36" i="4"/>
  <c r="AB36" i="4"/>
  <c r="AC36" i="4"/>
  <c r="AD36" i="4"/>
  <c r="AE36" i="4"/>
  <c r="AF36" i="4"/>
  <c r="AG36" i="4"/>
  <c r="AH36" i="4"/>
  <c r="AI36" i="4"/>
  <c r="AJ36" i="4"/>
  <c r="AK36" i="4"/>
  <c r="AL36" i="4"/>
  <c r="AM36" i="4"/>
  <c r="AN36" i="4"/>
  <c r="AO36" i="4"/>
  <c r="Z37" i="4"/>
  <c r="AA37" i="4"/>
  <c r="AB37" i="4"/>
  <c r="AC37" i="4"/>
  <c r="AD37" i="4"/>
  <c r="AE37" i="4"/>
  <c r="AF37" i="4"/>
  <c r="AG37" i="4"/>
  <c r="AH37" i="4"/>
  <c r="AI37" i="4"/>
  <c r="AJ37" i="4"/>
  <c r="AK37" i="4"/>
  <c r="AL37" i="4"/>
  <c r="AM37" i="4"/>
  <c r="AN37" i="4"/>
  <c r="AO37" i="4"/>
  <c r="Z38" i="4"/>
  <c r="AA38" i="4"/>
  <c r="AB38" i="4"/>
  <c r="AC38" i="4"/>
  <c r="AD38" i="4"/>
  <c r="AE38" i="4"/>
  <c r="AF38" i="4"/>
  <c r="AG38" i="4"/>
  <c r="AH38" i="4"/>
  <c r="AI38" i="4"/>
  <c r="AJ38" i="4"/>
  <c r="AK38" i="4"/>
  <c r="AL38" i="4"/>
  <c r="AM38" i="4"/>
  <c r="AN38" i="4"/>
  <c r="AO38" i="4"/>
  <c r="Z39" i="4"/>
  <c r="AA39" i="4"/>
  <c r="AB39" i="4"/>
  <c r="AC39" i="4"/>
  <c r="AD39" i="4"/>
  <c r="AE39" i="4"/>
  <c r="AF39" i="4"/>
  <c r="AG39" i="4"/>
  <c r="AH39" i="4"/>
  <c r="AI39" i="4"/>
  <c r="AJ39" i="4"/>
  <c r="AK39" i="4"/>
  <c r="AL39" i="4"/>
  <c r="AM39" i="4"/>
  <c r="AN39" i="4"/>
  <c r="AO39" i="4"/>
  <c r="Z40" i="4"/>
  <c r="AA40" i="4"/>
  <c r="AB40" i="4"/>
  <c r="AC40" i="4"/>
  <c r="AD40" i="4"/>
  <c r="AE40" i="4"/>
  <c r="AF40" i="4"/>
  <c r="AG40" i="4"/>
  <c r="AH40" i="4"/>
  <c r="AI40" i="4"/>
  <c r="AJ40" i="4"/>
  <c r="AK40" i="4"/>
  <c r="AL40" i="4"/>
  <c r="AM40" i="4"/>
  <c r="AN40" i="4"/>
  <c r="AO40" i="4"/>
  <c r="Z41" i="4"/>
  <c r="AA41" i="4"/>
  <c r="AB41" i="4"/>
  <c r="AC41" i="4"/>
  <c r="AD41" i="4"/>
  <c r="AE41" i="4"/>
  <c r="AF41" i="4"/>
  <c r="AG41" i="4"/>
  <c r="AH41" i="4"/>
  <c r="AI41" i="4"/>
  <c r="AJ41" i="4"/>
  <c r="AK41" i="4"/>
  <c r="AL41" i="4"/>
  <c r="AM41" i="4"/>
  <c r="AN41" i="4"/>
  <c r="AO41" i="4"/>
  <c r="Z42" i="4"/>
  <c r="AA42" i="4"/>
  <c r="AB42" i="4"/>
  <c r="AC42" i="4"/>
  <c r="AD42" i="4"/>
  <c r="AE42" i="4"/>
  <c r="AF42" i="4"/>
  <c r="AG42" i="4"/>
  <c r="AH42" i="4"/>
  <c r="AI42" i="4"/>
  <c r="AJ42" i="4"/>
  <c r="AK42" i="4"/>
  <c r="AL42" i="4"/>
  <c r="AM42" i="4"/>
  <c r="AN42" i="4"/>
  <c r="AO42" i="4"/>
  <c r="Z43" i="4"/>
  <c r="AA43" i="4"/>
  <c r="AB43" i="4"/>
  <c r="AC43" i="4"/>
  <c r="AD43" i="4"/>
  <c r="AE43" i="4"/>
  <c r="AF43" i="4"/>
  <c r="AG43" i="4"/>
  <c r="AH43" i="4"/>
  <c r="AI43" i="4"/>
  <c r="AJ43" i="4"/>
  <c r="AK43" i="4"/>
  <c r="AL43" i="4"/>
  <c r="AM43" i="4"/>
  <c r="AN43" i="4"/>
  <c r="AO43" i="4"/>
  <c r="Z44" i="4"/>
  <c r="AA44" i="4"/>
  <c r="AB44" i="4"/>
  <c r="AC44" i="4"/>
  <c r="AD44" i="4"/>
  <c r="AE44" i="4"/>
  <c r="AF44" i="4"/>
  <c r="AG44" i="4"/>
  <c r="AH44" i="4"/>
  <c r="AI44" i="4"/>
  <c r="AJ44" i="4"/>
  <c r="AK44" i="4"/>
  <c r="AL44" i="4"/>
  <c r="AM44" i="4"/>
  <c r="AN44" i="4"/>
  <c r="AO44" i="4"/>
  <c r="Z45" i="4"/>
  <c r="AA45" i="4"/>
  <c r="AB45" i="4"/>
  <c r="AC45" i="4"/>
  <c r="AD45" i="4"/>
  <c r="AE45" i="4"/>
  <c r="AF45" i="4"/>
  <c r="AG45" i="4"/>
  <c r="AH45" i="4"/>
  <c r="AI45" i="4"/>
  <c r="AJ45" i="4"/>
  <c r="AK45" i="4"/>
  <c r="AL45" i="4"/>
  <c r="AM45" i="4"/>
  <c r="AN45" i="4"/>
  <c r="AO45" i="4"/>
  <c r="Z46" i="4"/>
  <c r="AA46" i="4"/>
  <c r="AB46" i="4"/>
  <c r="AC46" i="4"/>
  <c r="AD46" i="4"/>
  <c r="AE46" i="4"/>
  <c r="AF46" i="4"/>
  <c r="AG46" i="4"/>
  <c r="AH46" i="4"/>
  <c r="AI46" i="4"/>
  <c r="AJ46" i="4"/>
  <c r="AK46" i="4"/>
  <c r="AL46" i="4"/>
  <c r="AM46" i="4"/>
  <c r="AN46" i="4"/>
  <c r="AO46" i="4"/>
  <c r="Z47" i="4"/>
  <c r="AA47" i="4"/>
  <c r="AB47" i="4"/>
  <c r="AC47" i="4"/>
  <c r="AD47" i="4"/>
  <c r="AE47" i="4"/>
  <c r="AF47" i="4"/>
  <c r="AG47" i="4"/>
  <c r="AH47" i="4"/>
  <c r="AI47" i="4"/>
  <c r="AJ47" i="4"/>
  <c r="AK47" i="4"/>
  <c r="AL47" i="4"/>
  <c r="AM47" i="4"/>
  <c r="AN47" i="4"/>
  <c r="AO47" i="4"/>
  <c r="Z48" i="4"/>
  <c r="AA48" i="4"/>
  <c r="AB48" i="4"/>
  <c r="AC48" i="4"/>
  <c r="AD48" i="4"/>
  <c r="AE48" i="4"/>
  <c r="AF48" i="4"/>
  <c r="AG48" i="4"/>
  <c r="AH48" i="4"/>
  <c r="AI48" i="4"/>
  <c r="AJ48" i="4"/>
  <c r="AK48" i="4"/>
  <c r="AL48" i="4"/>
  <c r="AM48" i="4"/>
  <c r="AN48" i="4"/>
  <c r="AO48" i="4"/>
  <c r="Z49" i="4"/>
  <c r="AA49" i="4"/>
  <c r="AB49" i="4"/>
  <c r="AC49" i="4"/>
  <c r="AD49" i="4"/>
  <c r="AE49" i="4"/>
  <c r="AF49" i="4"/>
  <c r="AG49" i="4"/>
  <c r="AH49" i="4"/>
  <c r="AI49" i="4"/>
  <c r="AJ49" i="4"/>
  <c r="AK49" i="4"/>
  <c r="AL49" i="4"/>
  <c r="AM49" i="4"/>
  <c r="AN49" i="4"/>
  <c r="AO49" i="4"/>
  <c r="AA23" i="4"/>
  <c r="AB23" i="4"/>
  <c r="AC23" i="4"/>
  <c r="AD23" i="4"/>
  <c r="AE23" i="4"/>
  <c r="AF23" i="4"/>
  <c r="AG23" i="4"/>
  <c r="AH23" i="4"/>
  <c r="AI23" i="4"/>
  <c r="AJ23" i="4"/>
  <c r="AK23" i="4"/>
  <c r="AL23" i="4"/>
  <c r="AM23" i="4"/>
  <c r="AN23" i="4"/>
  <c r="AO23" i="4"/>
  <c r="Z23" i="4"/>
  <c r="X50" i="4" l="1"/>
  <c r="P1" i="6" a="1"/>
  <c r="P3" i="6" s="1"/>
  <c r="H15" i="4"/>
  <c r="B15" i="4"/>
  <c r="H13" i="4"/>
  <c r="B13" i="4"/>
  <c r="H14" i="3"/>
  <c r="B14" i="3"/>
  <c r="H12" i="3"/>
  <c r="B12" i="3"/>
  <c r="H14" i="2"/>
  <c r="B14" i="2"/>
  <c r="H12" i="2"/>
  <c r="B12" i="2"/>
  <c r="AB27" i="2" l="1"/>
  <c r="AB34" i="2"/>
  <c r="AB35" i="2"/>
  <c r="AB28" i="2"/>
  <c r="AB32" i="2"/>
  <c r="AB23" i="2"/>
  <c r="AB29" i="2"/>
  <c r="AB36" i="2"/>
  <c r="AB33" i="2"/>
  <c r="AB42" i="2"/>
  <c r="AB21" i="2"/>
  <c r="AB26" i="2"/>
  <c r="AB25" i="2"/>
  <c r="AB30" i="2"/>
  <c r="AB24" i="2"/>
  <c r="AB31" i="2"/>
  <c r="AB41" i="2"/>
  <c r="AB43" i="2"/>
  <c r="AB44" i="2"/>
  <c r="AB47" i="2"/>
  <c r="AB37" i="2"/>
  <c r="AB39" i="2"/>
  <c r="AB45" i="2"/>
  <c r="X28" i="4"/>
  <c r="X36" i="4"/>
  <c r="X44" i="4"/>
  <c r="X31" i="4"/>
  <c r="X39" i="4"/>
  <c r="X47" i="4"/>
  <c r="X23" i="4"/>
  <c r="X30" i="4"/>
  <c r="X33" i="4"/>
  <c r="X38" i="4"/>
  <c r="X41" i="4"/>
  <c r="X46" i="4"/>
  <c r="X49" i="4"/>
  <c r="X25" i="4"/>
  <c r="X26" i="4"/>
  <c r="X29" i="4"/>
  <c r="X34" i="4"/>
  <c r="X37" i="4"/>
  <c r="X42" i="4"/>
  <c r="X45" i="4"/>
  <c r="X27" i="4"/>
  <c r="X32" i="4"/>
  <c r="X35" i="4"/>
  <c r="X40" i="4"/>
  <c r="X43" i="4"/>
  <c r="X48" i="4"/>
  <c r="X24" i="4"/>
  <c r="AB46" i="2"/>
  <c r="AB48" i="2"/>
  <c r="AB38" i="2"/>
  <c r="AB40" i="2"/>
  <c r="P1" i="6"/>
  <c r="P2" i="6"/>
  <c r="E34" i="5" l="1"/>
  <c r="E28" i="5"/>
  <c r="G23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<sst xmlns="http://schemas.openxmlformats.org/spreadsheetml/2006/main" count="445" uniqueCount="178">
  <si>
    <t>Federation Name:</t>
  </si>
  <si>
    <t>Agenda</t>
  </si>
  <si>
    <t>1. Summary - obligatory</t>
  </si>
  <si>
    <t xml:space="preserve">Email: </t>
  </si>
  <si>
    <t>Contact Person:</t>
  </si>
  <si>
    <t>Phone:</t>
  </si>
  <si>
    <t>Federation Address:*</t>
  </si>
  <si>
    <t>*optional</t>
  </si>
  <si>
    <t>Hotel Reservation form</t>
  </si>
  <si>
    <t>Polski Związek Judo</t>
  </si>
  <si>
    <t>Single</t>
  </si>
  <si>
    <t>Twin</t>
  </si>
  <si>
    <t>Contact Information</t>
  </si>
  <si>
    <t>Federation name:</t>
  </si>
  <si>
    <t>No.</t>
  </si>
  <si>
    <r>
      <rPr>
        <b/>
        <sz val="11"/>
        <color rgb="FF000000"/>
        <rFont val="Aptos Narrow"/>
        <family val="2"/>
      </rPr>
      <t xml:space="preserve">Given name(s)
</t>
    </r>
    <r>
      <rPr>
        <b/>
        <sz val="8"/>
        <color rgb="FFFF0000"/>
        <rFont val="Aptos Narrow"/>
        <family val="2"/>
      </rPr>
      <t>please fill this cells</t>
    </r>
  </si>
  <si>
    <t>Surname(s)</t>
  </si>
  <si>
    <t>Sex</t>
  </si>
  <si>
    <t>Weight Category or 
Function</t>
  </si>
  <si>
    <t>TRAVEL INFORMATION</t>
  </si>
  <si>
    <t>TRANSFER</t>
  </si>
  <si>
    <r>
      <rPr>
        <b/>
        <sz val="11"/>
        <color rgb="FF000000"/>
        <rFont val="Aptos Narrow"/>
        <family val="2"/>
      </rPr>
      <t xml:space="preserve">ACCOMODATION RESERVATION
</t>
    </r>
    <r>
      <rPr>
        <b/>
        <sz val="8"/>
        <color rgb="FFFF0000"/>
        <rFont val="Aptos Narrow"/>
        <family val="2"/>
      </rPr>
      <t>Please choose first the category of Lodging</t>
    </r>
  </si>
  <si>
    <t>Total</t>
  </si>
  <si>
    <t>ARRIVAL</t>
  </si>
  <si>
    <t>DEPARTURE</t>
  </si>
  <si>
    <t>Lodging BB</t>
  </si>
  <si>
    <t>Days of Accomodation and type of room</t>
  </si>
  <si>
    <t>Date</t>
  </si>
  <si>
    <t>Time</t>
  </si>
  <si>
    <t>From</t>
  </si>
  <si>
    <t>To</t>
  </si>
  <si>
    <t>Flight Nr.</t>
  </si>
  <si>
    <t>transfer</t>
  </si>
  <si>
    <t>e.g.1</t>
  </si>
  <si>
    <t>Janusz</t>
  </si>
  <si>
    <t>Kowalski</t>
  </si>
  <si>
    <t>M</t>
  </si>
  <si>
    <t>Coach</t>
  </si>
  <si>
    <t>Munich</t>
  </si>
  <si>
    <t>Kraków</t>
  </si>
  <si>
    <t>AB 1234</t>
  </si>
  <si>
    <t>DE 4343</t>
  </si>
  <si>
    <t>Yes</t>
  </si>
  <si>
    <t>e.g.2</t>
  </si>
  <si>
    <t>Grażyna</t>
  </si>
  <si>
    <t>Nowak</t>
  </si>
  <si>
    <t>F</t>
  </si>
  <si>
    <t>-52 kg</t>
  </si>
  <si>
    <t>Paris</t>
  </si>
  <si>
    <t>Zamość</t>
  </si>
  <si>
    <t>CD 3456</t>
  </si>
  <si>
    <t>FR 4351</t>
  </si>
  <si>
    <t>No</t>
  </si>
  <si>
    <t>Non official accomodation</t>
  </si>
  <si>
    <t>Count</t>
  </si>
  <si>
    <t>Fee</t>
  </si>
  <si>
    <t>Other delegates*</t>
  </si>
  <si>
    <t>*Head of delegation, Coaches, Physios, Doctors,…</t>
  </si>
  <si>
    <t>MEALS</t>
  </si>
  <si>
    <t>HOTEL</t>
  </si>
  <si>
    <t>Venue</t>
  </si>
  <si>
    <t>Lunch</t>
  </si>
  <si>
    <t>Dinner</t>
  </si>
  <si>
    <t>Lunch in the Venue</t>
  </si>
  <si>
    <t>MEALS RESERVATION</t>
  </si>
  <si>
    <t>Lunch in the Hotel</t>
  </si>
  <si>
    <t>Category</t>
  </si>
  <si>
    <t>Amount</t>
  </si>
  <si>
    <t>Sum</t>
  </si>
  <si>
    <t>Meals</t>
  </si>
  <si>
    <t>TOTAL</t>
  </si>
  <si>
    <t>Daty</t>
  </si>
  <si>
    <t>Hotele</t>
  </si>
  <si>
    <t>Hotele v2</t>
  </si>
  <si>
    <t>Pokoje</t>
  </si>
  <si>
    <t>Pokoje v2</t>
  </si>
  <si>
    <t>Yes/No</t>
  </si>
  <si>
    <t>Daty cd</t>
  </si>
  <si>
    <t>Hotel cat</t>
  </si>
  <si>
    <t>Hotel Ibis</t>
  </si>
  <si>
    <t>Single B&amp;B</t>
  </si>
  <si>
    <t xml:space="preserve"> -48 kg</t>
  </si>
  <si>
    <t>Hotel Ibis + 
Nutrition</t>
  </si>
  <si>
    <t>Hotel Szyndzielnia</t>
  </si>
  <si>
    <t>Single FB</t>
  </si>
  <si>
    <t xml:space="preserve"> -52 kg</t>
  </si>
  <si>
    <t>Double B&amp;B</t>
  </si>
  <si>
    <t xml:space="preserve"> -57 kg</t>
  </si>
  <si>
    <t>Hotel Szyndzielnia + Nutrition</t>
  </si>
  <si>
    <t>Double FB</t>
  </si>
  <si>
    <t xml:space="preserve"> -63 kg</t>
  </si>
  <si>
    <t>Triple B&amp;B</t>
  </si>
  <si>
    <t xml:space="preserve"> -70 kg</t>
  </si>
  <si>
    <t>Triple FB</t>
  </si>
  <si>
    <t xml:space="preserve"> -78 kg</t>
  </si>
  <si>
    <t xml:space="preserve"> +78 kg</t>
  </si>
  <si>
    <t xml:space="preserve"> -60 kg</t>
  </si>
  <si>
    <t xml:space="preserve"> -66 kg</t>
  </si>
  <si>
    <t xml:space="preserve"> -73 kg</t>
  </si>
  <si>
    <t xml:space="preserve"> -81 kg</t>
  </si>
  <si>
    <t xml:space="preserve"> -90 kg</t>
  </si>
  <si>
    <t>12 do 18 listopada</t>
  </si>
  <si>
    <t xml:space="preserve"> -100 kg</t>
  </si>
  <si>
    <t xml:space="preserve"> +100 kg</t>
  </si>
  <si>
    <t>Official</t>
  </si>
  <si>
    <t>15,16,17</t>
  </si>
  <si>
    <t>Referee</t>
  </si>
  <si>
    <t>Medic</t>
  </si>
  <si>
    <t>reszta hotel</t>
  </si>
  <si>
    <t>Press</t>
  </si>
  <si>
    <t>dinner codziennie w hotelu</t>
  </si>
  <si>
    <t>pzjudobb2024</t>
  </si>
  <si>
    <t>Gromana Piła</t>
  </si>
  <si>
    <t>4. Meals Form</t>
  </si>
  <si>
    <t>Hotel_Novotel_Centrum</t>
  </si>
  <si>
    <r>
      <rPr>
        <sz val="11"/>
        <color rgb="FF000000"/>
        <rFont val="Aptos Narrow"/>
        <charset val="1"/>
      </rPr>
      <t xml:space="preserve">Hotel 
</t>
    </r>
    <r>
      <rPr>
        <sz val="11"/>
        <color rgb="FFFF0000"/>
        <rFont val="Aptos Narrow"/>
        <charset val="1"/>
      </rPr>
      <t>Competition B&amp;B per person/night</t>
    </r>
  </si>
  <si>
    <t>Triple</t>
  </si>
  <si>
    <t>CAT. A</t>
  </si>
  <si>
    <t>Park Hotel Diament</t>
  </si>
  <si>
    <t>CAT.B</t>
  </si>
  <si>
    <t>Hotel Ibis Styles</t>
  </si>
  <si>
    <t>Hotel Rekord</t>
  </si>
  <si>
    <t>TRANSFER FEE  (two-way)</t>
  </si>
  <si>
    <t>Entry Fee
40 EUR</t>
  </si>
  <si>
    <t>Transfer
70 EUR</t>
  </si>
  <si>
    <t>entry</t>
  </si>
  <si>
    <t>registrationbb@pzjudo.pl</t>
  </si>
  <si>
    <t>CAT.A</t>
  </si>
  <si>
    <t>Hotel_Novotel_Malta</t>
  </si>
  <si>
    <t>Hotel_Lechicka</t>
  </si>
  <si>
    <t>After exceeding the file sending deadline, the payment will increase by 10%</t>
  </si>
  <si>
    <r>
      <rPr>
        <b/>
        <sz val="11"/>
        <color rgb="FF000000"/>
        <rFont val="Aptos Narrow"/>
        <charset val="1"/>
      </rPr>
      <t xml:space="preserve">Given name(s)
</t>
    </r>
    <r>
      <rPr>
        <b/>
        <sz val="8"/>
        <color rgb="FFFF0000"/>
        <rFont val="Aptos Narrow"/>
        <charset val="1"/>
      </rPr>
      <t>please fill this cells</t>
    </r>
  </si>
  <si>
    <r>
      <rPr>
        <b/>
        <sz val="11"/>
        <color rgb="FF000000"/>
        <rFont val="Aptos Narrow"/>
        <charset val="1"/>
      </rPr>
      <t xml:space="preserve">ACCOMODATION RESERVATION
</t>
    </r>
    <r>
      <rPr>
        <b/>
        <sz val="8"/>
        <color rgb="FFFF0000"/>
        <rFont val="Aptos Narrow"/>
        <charset val="1"/>
      </rPr>
      <t>Please choose first the category of Lodging</t>
    </r>
  </si>
  <si>
    <t>Total
  (with extra fees)</t>
  </si>
  <si>
    <t>`</t>
  </si>
  <si>
    <t>Lodging and 
B&amp;B  /  FB</t>
  </si>
  <si>
    <t>Type of room</t>
  </si>
  <si>
    <t>entry fee</t>
  </si>
  <si>
    <t>e.g.3</t>
  </si>
  <si>
    <t>Peter</t>
  </si>
  <si>
    <t>Maysakra</t>
  </si>
  <si>
    <t>Entry Fee           40 EUR</t>
  </si>
  <si>
    <t>suma wszystko</t>
  </si>
  <si>
    <t>suma entry fee</t>
  </si>
  <si>
    <t>suma bez entry fee</t>
  </si>
  <si>
    <t>suma bez ef + 10 %</t>
  </si>
  <si>
    <t>Package EC+TC</t>
  </si>
  <si>
    <t>na koniec + entry fee</t>
  </si>
  <si>
    <t>Total (with extra fees)</t>
  </si>
  <si>
    <t>jeżeli po deadline</t>
  </si>
  <si>
    <t>Hotel</t>
  </si>
  <si>
    <t>File sending date</t>
  </si>
  <si>
    <t>Is the date exceeded and 10% added to hotel charges</t>
  </si>
  <si>
    <t>*sample date in the correct format, to be changed to the actual date</t>
  </si>
  <si>
    <t>2. Package EC+TC</t>
  </si>
  <si>
    <t>3. Hotel</t>
  </si>
  <si>
    <t>5. Non official accomodation</t>
  </si>
  <si>
    <t>Hotel Ibis Styles B&amp;B</t>
  </si>
  <si>
    <t>Hotel Ibis Styles FB</t>
  </si>
  <si>
    <t>Hotel Szyndzielnia B&amp;B</t>
  </si>
  <si>
    <t>Hotel Szyndzielnia FB</t>
  </si>
  <si>
    <t>Hotel Rekord B&amp;B</t>
  </si>
  <si>
    <t>Hotel Rekord FB</t>
  </si>
  <si>
    <t>TRANSFER FEE
(two-way)</t>
  </si>
  <si>
    <t>Please fill in these cells</t>
  </si>
  <si>
    <t>Athletes</t>
  </si>
  <si>
    <t>CAMP (for each person)</t>
  </si>
  <si>
    <t>+entry fee (if athletes)</t>
  </si>
  <si>
    <t>CAMP</t>
  </si>
  <si>
    <r>
      <t xml:space="preserve">Bielsko Biała Millenium Team Cadet European Cup 2026
Bielsko Biała - Poland
</t>
    </r>
    <r>
      <rPr>
        <b/>
        <sz val="22"/>
        <color rgb="FF0070C0"/>
        <rFont val="Aptos Narrow"/>
        <family val="2"/>
        <charset val="1"/>
      </rPr>
      <t>HOTEL</t>
    </r>
  </si>
  <si>
    <r>
      <t xml:space="preserve">Bielsko Biała Millenium Team Cadet European Cup 2026
Bielsko Biała - Poland
</t>
    </r>
    <r>
      <rPr>
        <b/>
        <sz val="22"/>
        <color rgb="FF0070C0"/>
        <rFont val="Aptos Narrow"/>
        <family val="2"/>
        <charset val="1"/>
      </rPr>
      <t>NON OFFICIAL ACCOMODATION</t>
    </r>
  </si>
  <si>
    <t>Fee for each person (competition)</t>
  </si>
  <si>
    <r>
      <t xml:space="preserve">Bielsko Biała Millenium Team Cadet European Cup 2026
Bielsko Biała - Poland
</t>
    </r>
    <r>
      <rPr>
        <b/>
        <sz val="22"/>
        <color theme="4"/>
        <rFont val="Aptos Narrow"/>
        <family val="2"/>
      </rPr>
      <t>PACKAGE EC+TC</t>
    </r>
  </si>
  <si>
    <t>Return before: 01.05.2026</t>
  </si>
  <si>
    <r>
      <t xml:space="preserve">Bielsko Biała Millenium Team Cadet European Cup 2026
Bielsko Biała - Poland
</t>
    </r>
    <r>
      <rPr>
        <b/>
        <sz val="22"/>
        <color theme="4"/>
        <rFont val="Aptos Narrow"/>
        <family val="2"/>
      </rPr>
      <t>MEALS</t>
    </r>
  </si>
  <si>
    <t>Park Hotel Diament B&amp;B</t>
  </si>
  <si>
    <t>Park Hotel Diament FB</t>
  </si>
  <si>
    <t>15.05.2026  -  20.05.2026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</si>
</sst>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\ [$EUR]"/>
    <numFmt numFmtId="165" formatCode="yyyy\-mm\-dd"/>
    <numFmt numFmtId="166" formatCode="h:mm;@"/>
    <numFmt numFmtId="167" formatCode="#,##0.00\ [$EUR]"/>
  </numFmts>
  <fonts count="42" x14ac:knownFonts="1">
    <font>
      <sz val="11"/>
      <color rgb="FF000000"/>
      <name val="Aptos Narrow"/>
      <family val="2"/>
      <charset val="1"/>
    </font>
    <font>
      <b/>
      <sz val="20"/>
      <color rgb="FF000000"/>
      <name val="Aptos Narrow"/>
      <family val="2"/>
      <charset val="1"/>
    </font>
    <font>
      <b/>
      <sz val="11"/>
      <color rgb="FF000000"/>
      <name val="Aptos Narrow"/>
      <family val="2"/>
      <charset val="1"/>
    </font>
    <font>
      <b/>
      <sz val="12"/>
      <color rgb="FF000000"/>
      <name val="Aptos Narrow"/>
      <family val="2"/>
      <charset val="1"/>
    </font>
    <font>
      <b/>
      <sz val="24"/>
      <color rgb="FFFF0000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u/>
      <sz val="16"/>
      <color rgb="FF000000"/>
      <name val="Aptos Narrow"/>
      <family val="2"/>
    </font>
    <font>
      <b/>
      <sz val="22"/>
      <color rgb="FF000000"/>
      <name val="Aptos Narrow"/>
      <family val="2"/>
      <charset val="1"/>
    </font>
    <font>
      <b/>
      <sz val="22"/>
      <color rgb="FF0070C0"/>
      <name val="Aptos Narrow"/>
      <family val="2"/>
      <charset val="1"/>
    </font>
    <font>
      <b/>
      <sz val="14"/>
      <color rgb="FF700000"/>
      <name val="Aptos Narrow"/>
      <family val="2"/>
      <charset val="1"/>
    </font>
    <font>
      <u/>
      <sz val="11"/>
      <color rgb="FF467886"/>
      <name val="Aptos Narrow"/>
      <family val="2"/>
      <charset val="1"/>
    </font>
    <font>
      <sz val="12"/>
      <color rgb="FF000000"/>
      <name val="Aptos Narrow"/>
      <family val="2"/>
      <charset val="1"/>
    </font>
    <font>
      <sz val="8"/>
      <color rgb="FF000000"/>
      <name val="Aptos Narrow"/>
      <family val="2"/>
      <charset val="1"/>
    </font>
    <font>
      <b/>
      <sz val="11"/>
      <color rgb="FF000000"/>
      <name val="Aptos Narrow"/>
      <family val="2"/>
    </font>
    <font>
      <b/>
      <sz val="8"/>
      <color rgb="FFFF0000"/>
      <name val="Aptos Narrow"/>
      <family val="2"/>
    </font>
    <font>
      <b/>
      <sz val="9"/>
      <color rgb="FF000000"/>
      <name val="Aptos Narrow"/>
      <family val="2"/>
      <charset val="1"/>
    </font>
    <font>
      <b/>
      <sz val="8"/>
      <color rgb="FF000000"/>
      <name val="Aptos Narrow"/>
      <family val="2"/>
    </font>
    <font>
      <i/>
      <sz val="10"/>
      <color rgb="FF000000"/>
      <name val="Aptos Narrow"/>
      <family val="2"/>
      <charset val="1"/>
    </font>
    <font>
      <sz val="16"/>
      <color rgb="FF000000"/>
      <name val="Aptos Narrow"/>
      <family val="2"/>
      <charset val="1"/>
    </font>
    <font>
      <sz val="10"/>
      <color rgb="FF000000"/>
      <name val="Aptos Narrow"/>
      <family val="2"/>
      <charset val="1"/>
    </font>
    <font>
      <sz val="9"/>
      <color rgb="FF000000"/>
      <name val="Aptos Narrow"/>
      <family val="2"/>
    </font>
    <font>
      <sz val="9"/>
      <color rgb="FF000000"/>
      <name val="Aptos Narrow"/>
      <family val="2"/>
      <charset val="1"/>
    </font>
    <font>
      <b/>
      <sz val="24"/>
      <color rgb="FF000000"/>
      <name val="Aptos Narrow"/>
      <family val="2"/>
      <charset val="1"/>
    </font>
    <font>
      <sz val="11"/>
      <color rgb="FF000000"/>
      <name val="Aptos Narrow"/>
      <charset val="1"/>
    </font>
    <font>
      <sz val="11"/>
      <color rgb="FFFF0000"/>
      <name val="Aptos Narrow"/>
      <charset val="1"/>
    </font>
    <font>
      <b/>
      <u/>
      <sz val="16"/>
      <color rgb="FF000000"/>
      <name val="Aptos Narrow"/>
      <charset val="1"/>
    </font>
    <font>
      <sz val="11"/>
      <color theme="0"/>
      <name val="Aptos Narrow"/>
      <family val="2"/>
      <charset val="1"/>
    </font>
    <font>
      <b/>
      <sz val="12"/>
      <color rgb="FFFF0000"/>
      <name val="Aptos Narrow"/>
      <family val="2"/>
    </font>
    <font>
      <b/>
      <sz val="11"/>
      <color rgb="FF000000"/>
      <name val="Aptos Narrow"/>
      <charset val="1"/>
    </font>
    <font>
      <b/>
      <sz val="8"/>
      <color rgb="FFFF0000"/>
      <name val="Aptos Narrow"/>
      <charset val="1"/>
    </font>
    <font>
      <b/>
      <sz val="8"/>
      <color rgb="FF000000"/>
      <name val="Aptos Narrow"/>
      <charset val="1"/>
    </font>
    <font>
      <sz val="11"/>
      <color theme="0" tint="-0.34998626667073579"/>
      <name val="Aptos Narrow"/>
      <family val="2"/>
      <charset val="1"/>
    </font>
    <font>
      <sz val="14"/>
      <color rgb="FF000000"/>
      <name val="Aptos Narrow"/>
      <family val="2"/>
      <charset val="1"/>
    </font>
    <font>
      <b/>
      <sz val="12"/>
      <color rgb="FF000000"/>
      <name val="Aptos Narrow"/>
      <family val="2"/>
    </font>
    <font>
      <b/>
      <sz val="22"/>
      <color theme="4"/>
      <name val="Aptos Narrow"/>
      <family val="2"/>
    </font>
    <font>
      <sz val="11"/>
      <color rgb="FF000000"/>
      <name val="Aptos Narrow"/>
      <family val="2"/>
    </font>
    <font>
      <b/>
      <sz val="11"/>
      <color rgb="FFFF0000"/>
      <name val="Aptos Narrow"/>
      <family val="2"/>
    </font>
    <font>
      <b/>
      <i/>
      <sz val="10"/>
      <color rgb="FF000000"/>
      <name val="Aptos Narrow"/>
      <family val="2"/>
    </font>
    <font>
      <b/>
      <sz val="12"/>
      <color theme="0"/>
      <name val="Aptos Narrow"/>
      <family val="2"/>
    </font>
    <font>
      <b/>
      <sz val="11"/>
      <color theme="0"/>
      <name val="Aptos Narrow"/>
      <family val="2"/>
    </font>
    <font>
      <b/>
      <sz val="14"/>
      <color theme="0"/>
      <name val="Aptos Narrow"/>
      <family val="2"/>
    </font>
    <font>
      <sz val="9"/>
      <color theme="0"/>
      <name val="Aptos Narrow"/>
      <family val="2"/>
    </font>
  </fonts>
  <fills count="27">
    <fill>
      <patternFill patternType="none"/>
    </fill>
    <fill>
      <patternFill patternType="gray125"/>
    </fill>
    <fill>
      <patternFill patternType="solid">
        <fgColor rgb="FFFFFFFF"/>
        <bgColor rgb="FFFCEDFB"/>
      </patternFill>
    </fill>
    <fill>
      <patternFill patternType="solid">
        <fgColor rgb="FFFFC000"/>
        <bgColor rgb="FFFF9900"/>
      </patternFill>
    </fill>
    <fill>
      <patternFill patternType="solid">
        <fgColor rgb="FFF2A18F"/>
        <bgColor rgb="FFF2AA84"/>
      </patternFill>
    </fill>
    <fill>
      <patternFill patternType="solid">
        <fgColor rgb="FFFFFFD1"/>
        <bgColor rgb="FFFFFFFF"/>
      </patternFill>
    </fill>
    <fill>
      <patternFill patternType="solid">
        <fgColor rgb="FFD1D1D1"/>
        <bgColor rgb="FFD9D9D9"/>
      </patternFill>
    </fill>
    <fill>
      <patternFill patternType="solid">
        <fgColor rgb="FFE8E8E8"/>
        <bgColor rgb="FFEEEEEE"/>
      </patternFill>
    </fill>
    <fill>
      <patternFill patternType="solid">
        <fgColor rgb="FFFCEDFB"/>
        <bgColor rgb="FFEEEEEE"/>
      </patternFill>
    </fill>
    <fill>
      <patternFill patternType="solid">
        <fgColor rgb="FFA6CAEC"/>
        <bgColor rgb="FF96DCF8"/>
      </patternFill>
    </fill>
    <fill>
      <patternFill patternType="solid">
        <fgColor rgb="FFF2AA84"/>
        <bgColor rgb="FFF2A18F"/>
      </patternFill>
    </fill>
    <fill>
      <patternFill patternType="solid">
        <fgColor rgb="FFFBE3D6"/>
        <bgColor rgb="FFFAE3D6"/>
      </patternFill>
    </fill>
    <fill>
      <patternFill patternType="solid">
        <fgColor rgb="FFC1E5F5"/>
        <bgColor rgb="FFDCEAF7"/>
      </patternFill>
    </fill>
    <fill>
      <patternFill patternType="solid">
        <fgColor rgb="FFFAE3D6"/>
        <bgColor rgb="FFFBE3D6"/>
      </patternFill>
    </fill>
    <fill>
      <patternFill patternType="solid">
        <fgColor rgb="FFD9F2D0"/>
        <bgColor rgb="FFE8E8E8"/>
      </patternFill>
    </fill>
    <fill>
      <patternFill patternType="solid">
        <fgColor rgb="FFF2CFEE"/>
        <bgColor rgb="FFD9D9D9"/>
      </patternFill>
    </fill>
    <fill>
      <patternFill patternType="solid">
        <fgColor rgb="FFDCEAF7"/>
        <bgColor rgb="FFE8E8E8"/>
      </patternFill>
    </fill>
    <fill>
      <patternFill patternType="solid">
        <fgColor rgb="FF4E95D9"/>
        <bgColor rgb="FF467886"/>
      </patternFill>
    </fill>
    <fill>
      <patternFill patternType="solid">
        <fgColor rgb="FF96DCF8"/>
        <bgColor rgb="FFA6CAEC"/>
      </patternFill>
    </fill>
    <fill>
      <patternFill patternType="solid">
        <fgColor rgb="FFD9D9D9"/>
        <bgColor rgb="FFD1D1D1"/>
      </patternFill>
    </fill>
    <fill>
      <patternFill patternType="solid">
        <fgColor rgb="FFEEEEEE"/>
        <bgColor rgb="FFE8E8E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CEDFB"/>
      </patternFill>
    </fill>
    <fill>
      <patternFill patternType="solid">
        <fgColor theme="7" tint="0.79998168889431442"/>
        <bgColor rgb="FFFCEDFB"/>
      </patternFill>
    </fill>
    <fill>
      <patternFill patternType="solid">
        <fgColor theme="0"/>
        <bgColor rgb="FFFFFFFF"/>
      </patternFill>
    </fill>
    <fill>
      <patternFill patternType="solid">
        <fgColor rgb="FFFFFFD1"/>
        <bgColor rgb="FFEEEEEE"/>
      </patternFill>
    </fill>
    <fill>
      <patternFill patternType="solid">
        <fgColor theme="2" tint="-9.9978637043366805E-2"/>
        <bgColor rgb="FFFCEDFB"/>
      </patternFill>
    </fill>
  </fills>
  <borders count="9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/>
      <bottom style="double">
        <color rgb="FFFFFFFF"/>
      </bottom>
      <diagonal/>
    </border>
    <border>
      <left/>
      <right/>
      <top style="thin">
        <color rgb="FFFFFFFF"/>
      </top>
      <bottom style="double">
        <color rgb="FFFFFFFF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rgb="FFFFFFFF"/>
      </top>
      <bottom/>
      <diagonal/>
    </border>
    <border>
      <left/>
      <right style="medium">
        <color auto="1"/>
      </right>
      <top/>
      <bottom style="thin">
        <color rgb="FFFFFFFF"/>
      </bottom>
      <diagonal/>
    </border>
    <border>
      <left/>
      <right style="medium">
        <color auto="1"/>
      </right>
      <top style="thin">
        <color rgb="FFFFFFFF"/>
      </top>
      <bottom style="thin">
        <color rgb="FFFFFFFF"/>
      </bottom>
      <diagonal/>
    </border>
    <border>
      <left/>
      <right style="medium">
        <color auto="1"/>
      </right>
      <top/>
      <bottom style="double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2">
    <xf numFmtId="0" fontId="0" fillId="0" borderId="0"/>
    <xf numFmtId="0" fontId="10" fillId="0" borderId="0" applyBorder="0" applyProtection="0"/>
  </cellStyleXfs>
  <cellXfs count="498">
    <xf numFmtId="0" fontId="0" fillId="0" borderId="0" xfId="0"/>
    <xf numFmtId="0" fontId="0" fillId="2" borderId="11" xfId="0" applyFill="1" applyBorder="1" applyAlignment="1">
      <alignment horizontal="center"/>
    </xf>
    <xf numFmtId="0" fontId="0" fillId="2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1" fillId="2" borderId="5" xfId="0" applyFont="1" applyFill="1" applyBorder="1"/>
    <xf numFmtId="0" fontId="2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5" xfId="0" applyFont="1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0" xfId="0" applyAlignment="1">
      <alignment horizontal="left" vertical="center" wrapText="1"/>
    </xf>
    <xf numFmtId="0" fontId="6" fillId="2" borderId="10" xfId="0" applyFont="1" applyFill="1" applyBorder="1"/>
    <xf numFmtId="0" fontId="0" fillId="2" borderId="11" xfId="0" applyFill="1" applyBorder="1"/>
    <xf numFmtId="0" fontId="0" fillId="2" borderId="11" xfId="0" applyFill="1" applyBorder="1" applyAlignment="1">
      <alignment horizontal="left" vertical="center" wrapText="1"/>
    </xf>
    <xf numFmtId="0" fontId="0" fillId="2" borderId="12" xfId="0" applyFill="1" applyBorder="1"/>
    <xf numFmtId="0" fontId="0" fillId="2" borderId="13" xfId="0" applyFill="1" applyBorder="1"/>
    <xf numFmtId="0" fontId="0" fillId="2" borderId="0" xfId="0" applyFill="1" applyAlignment="1">
      <alignment horizontal="left" vertical="center" wrapText="1"/>
    </xf>
    <xf numFmtId="0" fontId="0" fillId="2" borderId="14" xfId="0" applyFill="1" applyBorder="1"/>
    <xf numFmtId="0" fontId="10" fillId="0" borderId="0" xfId="1" applyBorder="1" applyProtection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0" borderId="19" xfId="0" applyBorder="1"/>
    <xf numFmtId="0" fontId="0" fillId="0" borderId="20" xfId="0" applyBorder="1"/>
    <xf numFmtId="0" fontId="0" fillId="0" borderId="23" xfId="0" applyBorder="1"/>
    <xf numFmtId="0" fontId="0" fillId="0" borderId="24" xfId="0" applyBorder="1"/>
    <xf numFmtId="164" fontId="0" fillId="0" borderId="27" xfId="0" applyNumberFormat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0" fontId="0" fillId="0" borderId="31" xfId="0" applyBorder="1"/>
    <xf numFmtId="0" fontId="12" fillId="0" borderId="0" xfId="0" applyFont="1"/>
    <xf numFmtId="0" fontId="12" fillId="2" borderId="0" xfId="0" applyFont="1" applyFill="1"/>
    <xf numFmtId="0" fontId="12" fillId="2" borderId="0" xfId="0" applyFont="1" applyFill="1" applyAlignment="1">
      <alignment horizontal="left" vertical="center" wrapText="1"/>
    </xf>
    <xf numFmtId="0" fontId="0" fillId="2" borderId="32" xfId="0" applyFill="1" applyBorder="1"/>
    <xf numFmtId="0" fontId="0" fillId="2" borderId="33" xfId="0" applyFill="1" applyBorder="1"/>
    <xf numFmtId="0" fontId="16" fillId="0" borderId="40" xfId="0" applyFont="1" applyBorder="1" applyAlignment="1">
      <alignment horizontal="center" vertical="center"/>
    </xf>
    <xf numFmtId="0" fontId="16" fillId="0" borderId="41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7" fillId="4" borderId="46" xfId="0" applyFont="1" applyFill="1" applyBorder="1"/>
    <xf numFmtId="0" fontId="17" fillId="0" borderId="46" xfId="0" applyFont="1" applyBorder="1"/>
    <xf numFmtId="0" fontId="17" fillId="9" borderId="46" xfId="0" applyFont="1" applyFill="1" applyBorder="1"/>
    <xf numFmtId="165" fontId="17" fillId="0" borderId="45" xfId="0" applyNumberFormat="1" applyFont="1" applyBorder="1"/>
    <xf numFmtId="166" fontId="17" fillId="0" borderId="46" xfId="0" applyNumberFormat="1" applyFont="1" applyBorder="1" applyAlignment="1">
      <alignment horizontal="center" vertical="center"/>
    </xf>
    <xf numFmtId="0" fontId="17" fillId="0" borderId="48" xfId="0" applyFont="1" applyBorder="1"/>
    <xf numFmtId="0" fontId="17" fillId="5" borderId="25" xfId="0" applyFont="1" applyFill="1" applyBorder="1" applyAlignment="1">
      <alignment horizontal="center" vertical="center"/>
    </xf>
    <xf numFmtId="0" fontId="17" fillId="7" borderId="37" xfId="0" applyFont="1" applyFill="1" applyBorder="1"/>
    <xf numFmtId="0" fontId="17" fillId="8" borderId="45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17" fillId="6" borderId="49" xfId="0" applyFont="1" applyFill="1" applyBorder="1" applyAlignment="1">
      <alignment horizontal="center"/>
    </xf>
    <xf numFmtId="0" fontId="0" fillId="2" borderId="50" xfId="0" applyFill="1" applyBorder="1"/>
    <xf numFmtId="0" fontId="17" fillId="0" borderId="44" xfId="0" applyFont="1" applyBorder="1" applyAlignment="1">
      <alignment horizontal="center" vertical="center"/>
    </xf>
    <xf numFmtId="0" fontId="17" fillId="4" borderId="29" xfId="0" applyFont="1" applyFill="1" applyBorder="1"/>
    <xf numFmtId="0" fontId="17" fillId="0" borderId="29" xfId="0" applyFont="1" applyBorder="1"/>
    <xf numFmtId="0" fontId="17" fillId="9" borderId="29" xfId="0" applyFont="1" applyFill="1" applyBorder="1"/>
    <xf numFmtId="0" fontId="17" fillId="9" borderId="51" xfId="0" applyFont="1" applyFill="1" applyBorder="1" applyAlignment="1">
      <alignment horizontal="left" vertical="center" wrapText="1"/>
    </xf>
    <xf numFmtId="165" fontId="17" fillId="0" borderId="44" xfId="0" applyNumberFormat="1" applyFont="1" applyBorder="1"/>
    <xf numFmtId="166" fontId="17" fillId="0" borderId="29" xfId="0" applyNumberFormat="1" applyFont="1" applyBorder="1" applyAlignment="1">
      <alignment horizontal="center" vertical="center"/>
    </xf>
    <xf numFmtId="0" fontId="17" fillId="0" borderId="30" xfId="0" applyFont="1" applyBorder="1"/>
    <xf numFmtId="0" fontId="17" fillId="5" borderId="52" xfId="0" applyFont="1" applyFill="1" applyBorder="1" applyAlignment="1">
      <alignment horizontal="center" vertical="center"/>
    </xf>
    <xf numFmtId="0" fontId="17" fillId="7" borderId="53" xfId="0" applyFont="1" applyFill="1" applyBorder="1"/>
    <xf numFmtId="0" fontId="17" fillId="8" borderId="44" xfId="0" applyFont="1" applyFill="1" applyBorder="1" applyAlignment="1">
      <alignment horizontal="center" vertical="center"/>
    </xf>
    <xf numFmtId="0" fontId="17" fillId="8" borderId="29" xfId="0" applyFont="1" applyFill="1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4" borderId="46" xfId="0" applyFill="1" applyBorder="1" applyProtection="1">
      <protection locked="0"/>
    </xf>
    <xf numFmtId="0" fontId="0" fillId="0" borderId="46" xfId="0" applyBorder="1" applyProtection="1">
      <protection locked="0"/>
    </xf>
    <xf numFmtId="0" fontId="0" fillId="9" borderId="46" xfId="0" applyFill="1" applyBorder="1" applyProtection="1">
      <protection locked="0"/>
    </xf>
    <xf numFmtId="0" fontId="0" fillId="9" borderId="47" xfId="0" applyFill="1" applyBorder="1" applyAlignment="1" applyProtection="1">
      <alignment horizontal="left" vertical="center" wrapText="1"/>
      <protection locked="0"/>
    </xf>
    <xf numFmtId="165" fontId="0" fillId="0" borderId="45" xfId="0" applyNumberFormat="1" applyBorder="1" applyProtection="1">
      <protection locked="0"/>
    </xf>
    <xf numFmtId="0" fontId="0" fillId="0" borderId="47" xfId="0" applyBorder="1" applyProtection="1">
      <protection locked="0"/>
    </xf>
    <xf numFmtId="0" fontId="0" fillId="0" borderId="48" xfId="0" applyBorder="1" applyProtection="1">
      <protection locked="0"/>
    </xf>
    <xf numFmtId="0" fontId="0" fillId="5" borderId="25" xfId="0" applyFill="1" applyBorder="1" applyAlignment="1" applyProtection="1">
      <alignment horizontal="center" vertical="center"/>
      <protection locked="0"/>
    </xf>
    <xf numFmtId="0" fontId="0" fillId="7" borderId="37" xfId="0" applyFill="1" applyBorder="1" applyProtection="1">
      <protection locked="0"/>
    </xf>
    <xf numFmtId="0" fontId="0" fillId="8" borderId="54" xfId="0" applyFill="1" applyBorder="1" applyAlignment="1" applyProtection="1">
      <alignment horizontal="center" vertical="center"/>
      <protection locked="0"/>
    </xf>
    <xf numFmtId="0" fontId="0" fillId="8" borderId="26" xfId="0" applyFill="1" applyBorder="1" applyAlignment="1" applyProtection="1">
      <alignment horizontal="center" vertical="center"/>
      <protection locked="0"/>
    </xf>
    <xf numFmtId="0" fontId="0" fillId="8" borderId="55" xfId="0" applyFill="1" applyBorder="1" applyAlignment="1" applyProtection="1">
      <alignment horizontal="center" vertical="center"/>
      <protection locked="0"/>
    </xf>
    <xf numFmtId="0" fontId="0" fillId="0" borderId="57" xfId="0" applyBorder="1" applyAlignment="1">
      <alignment horizontal="center"/>
    </xf>
    <xf numFmtId="0" fontId="0" fillId="4" borderId="50" xfId="0" applyFill="1" applyBorder="1" applyProtection="1">
      <protection locked="0"/>
    </xf>
    <xf numFmtId="0" fontId="0" fillId="0" borderId="50" xfId="0" applyBorder="1" applyProtection="1">
      <protection locked="0"/>
    </xf>
    <xf numFmtId="0" fontId="0" fillId="9" borderId="50" xfId="0" applyFill="1" applyBorder="1" applyProtection="1">
      <protection locked="0"/>
    </xf>
    <xf numFmtId="0" fontId="0" fillId="9" borderId="58" xfId="0" applyFill="1" applyBorder="1" applyAlignment="1" applyProtection="1">
      <alignment horizontal="left" vertical="center" wrapText="1"/>
      <protection locked="0"/>
    </xf>
    <xf numFmtId="165" fontId="0" fillId="0" borderId="57" xfId="0" applyNumberFormat="1" applyBorder="1" applyProtection="1">
      <protection locked="0"/>
    </xf>
    <xf numFmtId="0" fontId="0" fillId="0" borderId="58" xfId="0" applyBorder="1" applyProtection="1">
      <protection locked="0"/>
    </xf>
    <xf numFmtId="0" fontId="0" fillId="0" borderId="59" xfId="0" applyBorder="1" applyProtection="1">
      <protection locked="0"/>
    </xf>
    <xf numFmtId="0" fontId="0" fillId="5" borderId="60" xfId="0" applyFill="1" applyBorder="1" applyAlignment="1" applyProtection="1">
      <alignment horizontal="center" vertical="center"/>
      <protection locked="0"/>
    </xf>
    <xf numFmtId="0" fontId="0" fillId="7" borderId="61" xfId="0" applyFill="1" applyBorder="1" applyProtection="1">
      <protection locked="0"/>
    </xf>
    <xf numFmtId="0" fontId="0" fillId="8" borderId="57" xfId="0" applyFill="1" applyBorder="1" applyAlignment="1" applyProtection="1">
      <alignment horizontal="center" vertical="center"/>
      <protection locked="0"/>
    </xf>
    <xf numFmtId="0" fontId="0" fillId="8" borderId="50" xfId="0" applyFill="1" applyBorder="1" applyAlignment="1" applyProtection="1">
      <alignment horizontal="center" vertical="center"/>
      <protection locked="0"/>
    </xf>
    <xf numFmtId="0" fontId="0" fillId="8" borderId="58" xfId="0" applyFill="1" applyBorder="1" applyAlignment="1" applyProtection="1">
      <alignment horizontal="center" vertical="center"/>
      <protection locked="0"/>
    </xf>
    <xf numFmtId="0" fontId="0" fillId="6" borderId="49" xfId="0" applyFill="1" applyBorder="1" applyAlignment="1">
      <alignment horizontal="center"/>
    </xf>
    <xf numFmtId="0" fontId="0" fillId="0" borderId="62" xfId="0" applyBorder="1" applyAlignment="1">
      <alignment horizontal="center"/>
    </xf>
    <xf numFmtId="0" fontId="0" fillId="4" borderId="29" xfId="0" applyFill="1" applyBorder="1" applyProtection="1">
      <protection locked="0"/>
    </xf>
    <xf numFmtId="0" fontId="0" fillId="0" borderId="29" xfId="0" applyBorder="1" applyProtection="1">
      <protection locked="0"/>
    </xf>
    <xf numFmtId="0" fontId="0" fillId="9" borderId="29" xfId="0" applyFill="1" applyBorder="1" applyProtection="1">
      <protection locked="0"/>
    </xf>
    <xf numFmtId="0" fontId="0" fillId="9" borderId="51" xfId="0" applyFill="1" applyBorder="1" applyAlignment="1" applyProtection="1">
      <alignment horizontal="left" vertical="center" wrapText="1"/>
      <protection locked="0"/>
    </xf>
    <xf numFmtId="165" fontId="0" fillId="0" borderId="44" xfId="0" applyNumberFormat="1" applyBorder="1" applyProtection="1">
      <protection locked="0"/>
    </xf>
    <xf numFmtId="0" fontId="0" fillId="0" borderId="51" xfId="0" applyBorder="1" applyProtection="1">
      <protection locked="0"/>
    </xf>
    <xf numFmtId="0" fontId="0" fillId="0" borderId="30" xfId="0" applyBorder="1" applyProtection="1">
      <protection locked="0"/>
    </xf>
    <xf numFmtId="0" fontId="0" fillId="5" borderId="28" xfId="0" applyFill="1" applyBorder="1" applyAlignment="1" applyProtection="1">
      <alignment horizontal="center" vertical="center"/>
      <protection locked="0"/>
    </xf>
    <xf numFmtId="0" fontId="0" fillId="7" borderId="53" xfId="0" applyFill="1" applyBorder="1" applyProtection="1">
      <protection locked="0"/>
    </xf>
    <xf numFmtId="0" fontId="0" fillId="8" borderId="44" xfId="0" applyFill="1" applyBorder="1" applyAlignment="1" applyProtection="1">
      <alignment horizontal="center" vertical="center"/>
      <protection locked="0"/>
    </xf>
    <xf numFmtId="0" fontId="0" fillId="8" borderId="29" xfId="0" applyFill="1" applyBorder="1" applyAlignment="1" applyProtection="1">
      <alignment horizontal="center" vertical="center"/>
      <protection locked="0"/>
    </xf>
    <xf numFmtId="0" fontId="0" fillId="8" borderId="51" xfId="0" applyFill="1" applyBorder="1" applyAlignment="1" applyProtection="1">
      <alignment horizontal="center" vertical="center"/>
      <protection locked="0"/>
    </xf>
    <xf numFmtId="0" fontId="0" fillId="6" borderId="9" xfId="0" applyFill="1" applyBorder="1" applyAlignment="1">
      <alignment horizontal="center"/>
    </xf>
    <xf numFmtId="0" fontId="0" fillId="2" borderId="47" xfId="0" applyFill="1" applyBorder="1"/>
    <xf numFmtId="0" fontId="0" fillId="2" borderId="63" xfId="0" applyFill="1" applyBorder="1"/>
    <xf numFmtId="0" fontId="0" fillId="2" borderId="63" xfId="0" applyFill="1" applyBorder="1" applyAlignment="1">
      <alignment horizontal="left" vertical="center" wrapText="1"/>
    </xf>
    <xf numFmtId="0" fontId="0" fillId="2" borderId="64" xfId="0" applyFill="1" applyBorder="1"/>
    <xf numFmtId="0" fontId="6" fillId="2" borderId="1" xfId="0" applyFont="1" applyFill="1" applyBorder="1"/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5" xfId="0" applyFill="1" applyBorder="1"/>
    <xf numFmtId="0" fontId="0" fillId="0" borderId="66" xfId="0" applyBorder="1"/>
    <xf numFmtId="0" fontId="0" fillId="0" borderId="67" xfId="0" applyBorder="1"/>
    <xf numFmtId="0" fontId="0" fillId="2" borderId="68" xfId="0" applyFill="1" applyBorder="1"/>
    <xf numFmtId="0" fontId="18" fillId="3" borderId="69" xfId="0" applyFont="1" applyFill="1" applyBorder="1"/>
    <xf numFmtId="164" fontId="18" fillId="2" borderId="70" xfId="0" applyNumberFormat="1" applyFont="1" applyFill="1" applyBorder="1"/>
    <xf numFmtId="0" fontId="18" fillId="2" borderId="71" xfId="0" applyFont="1" applyFill="1" applyBorder="1"/>
    <xf numFmtId="0" fontId="18" fillId="11" borderId="6" xfId="0" applyFont="1" applyFill="1" applyBorder="1" applyAlignment="1">
      <alignment horizontal="center"/>
    </xf>
    <xf numFmtId="0" fontId="18" fillId="11" borderId="72" xfId="0" applyFont="1" applyFill="1" applyBorder="1" applyAlignment="1">
      <alignment horizontal="center"/>
    </xf>
    <xf numFmtId="0" fontId="18" fillId="12" borderId="71" xfId="0" applyFont="1" applyFill="1" applyBorder="1"/>
    <xf numFmtId="0" fontId="18" fillId="2" borderId="6" xfId="0" applyFont="1" applyFill="1" applyBorder="1" applyAlignment="1" applyProtection="1">
      <alignment horizontal="center"/>
      <protection locked="0"/>
    </xf>
    <xf numFmtId="164" fontId="18" fillId="2" borderId="72" xfId="0" applyNumberFormat="1" applyFont="1" applyFill="1" applyBorder="1" applyAlignment="1">
      <alignment horizontal="center"/>
    </xf>
    <xf numFmtId="0" fontId="18" fillId="12" borderId="7" xfId="0" applyFont="1" applyFill="1" applyBorder="1"/>
    <xf numFmtId="0" fontId="0" fillId="2" borderId="8" xfId="0" applyFill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2" fillId="0" borderId="3" xfId="0" applyFont="1" applyBorder="1" applyAlignment="1">
      <alignment horizontal="center" vertical="center"/>
    </xf>
    <xf numFmtId="0" fontId="19" fillId="13" borderId="1" xfId="0" applyFont="1" applyFill="1" applyBorder="1" applyAlignment="1">
      <alignment horizontal="center" vertical="center" wrapText="1"/>
    </xf>
    <xf numFmtId="0" fontId="19" fillId="14" borderId="18" xfId="0" applyFont="1" applyFill="1" applyBorder="1" applyAlignment="1">
      <alignment horizontal="center" vertical="center" wrapText="1"/>
    </xf>
    <xf numFmtId="0" fontId="19" fillId="15" borderId="3" xfId="0" applyFont="1" applyFill="1" applyBorder="1" applyAlignment="1">
      <alignment horizontal="center" vertical="center" wrapText="1"/>
    </xf>
    <xf numFmtId="164" fontId="0" fillId="13" borderId="71" xfId="0" applyNumberFormat="1" applyFill="1" applyBorder="1" applyAlignment="1">
      <alignment horizontal="center"/>
    </xf>
    <xf numFmtId="164" fontId="0" fillId="14" borderId="71" xfId="0" applyNumberFormat="1" applyFill="1" applyBorder="1" applyAlignment="1">
      <alignment horizontal="center"/>
    </xf>
    <xf numFmtId="164" fontId="0" fillId="15" borderId="6" xfId="0" applyNumberFormat="1" applyFill="1" applyBorder="1" applyAlignment="1">
      <alignment horizontal="center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165" fontId="20" fillId="13" borderId="74" xfId="0" applyNumberFormat="1" applyFont="1" applyFill="1" applyBorder="1" applyAlignment="1">
      <alignment horizontal="center" vertical="center"/>
    </xf>
    <xf numFmtId="165" fontId="20" fillId="13" borderId="75" xfId="0" applyNumberFormat="1" applyFont="1" applyFill="1" applyBorder="1" applyAlignment="1">
      <alignment horizontal="center" vertical="center"/>
    </xf>
    <xf numFmtId="165" fontId="20" fillId="13" borderId="42" xfId="0" applyNumberFormat="1" applyFont="1" applyFill="1" applyBorder="1" applyAlignment="1">
      <alignment horizontal="center" vertical="center"/>
    </xf>
    <xf numFmtId="165" fontId="21" fillId="15" borderId="43" xfId="0" applyNumberFormat="1" applyFont="1" applyFill="1" applyBorder="1" applyAlignment="1">
      <alignment horizontal="center" vertical="center"/>
    </xf>
    <xf numFmtId="165" fontId="21" fillId="14" borderId="40" xfId="0" applyNumberFormat="1" applyFont="1" applyFill="1" applyBorder="1" applyAlignment="1">
      <alignment horizontal="center" vertical="center"/>
    </xf>
    <xf numFmtId="165" fontId="21" fillId="14" borderId="41" xfId="0" applyNumberFormat="1" applyFont="1" applyFill="1" applyBorder="1" applyAlignment="1">
      <alignment horizontal="center" vertical="center"/>
    </xf>
    <xf numFmtId="165" fontId="21" fillId="14" borderId="43" xfId="0" applyNumberFormat="1" applyFont="1" applyFill="1" applyBorder="1" applyAlignment="1">
      <alignment horizontal="center" vertical="center"/>
    </xf>
    <xf numFmtId="0" fontId="17" fillId="9" borderId="47" xfId="0" applyFont="1" applyFill="1" applyBorder="1"/>
    <xf numFmtId="0" fontId="17" fillId="14" borderId="45" xfId="0" applyFont="1" applyFill="1" applyBorder="1" applyAlignment="1">
      <alignment horizontal="center" vertical="center"/>
    </xf>
    <xf numFmtId="0" fontId="17" fillId="14" borderId="46" xfId="0" applyFont="1" applyFill="1" applyBorder="1" applyAlignment="1">
      <alignment horizontal="center" vertical="center"/>
    </xf>
    <xf numFmtId="0" fontId="17" fillId="6" borderId="56" xfId="0" applyFont="1" applyFill="1" applyBorder="1" applyAlignment="1">
      <alignment horizontal="center"/>
    </xf>
    <xf numFmtId="0" fontId="17" fillId="9" borderId="51" xfId="0" applyFont="1" applyFill="1" applyBorder="1"/>
    <xf numFmtId="0" fontId="17" fillId="14" borderId="44" xfId="0" applyFont="1" applyFill="1" applyBorder="1" applyAlignment="1">
      <alignment horizontal="center" vertical="center"/>
    </xf>
    <xf numFmtId="0" fontId="17" fillId="14" borderId="29" xfId="0" applyFont="1" applyFill="1" applyBorder="1" applyAlignment="1">
      <alignment horizontal="center" vertical="center"/>
    </xf>
    <xf numFmtId="0" fontId="17" fillId="6" borderId="77" xfId="0" applyFont="1" applyFill="1" applyBorder="1" applyAlignment="1">
      <alignment horizontal="center"/>
    </xf>
    <xf numFmtId="0" fontId="0" fillId="9" borderId="47" xfId="0" applyFill="1" applyBorder="1" applyProtection="1">
      <protection locked="0"/>
    </xf>
    <xf numFmtId="0" fontId="0" fillId="13" borderId="54" xfId="0" applyFill="1" applyBorder="1" applyAlignment="1" applyProtection="1">
      <alignment horizontal="center" vertical="center"/>
      <protection locked="0"/>
    </xf>
    <xf numFmtId="0" fontId="0" fillId="13" borderId="78" xfId="0" applyFill="1" applyBorder="1" applyAlignment="1" applyProtection="1">
      <alignment horizontal="center" vertical="center"/>
      <protection locked="0"/>
    </xf>
    <xf numFmtId="0" fontId="0" fillId="13" borderId="55" xfId="0" applyFill="1" applyBorder="1" applyAlignment="1" applyProtection="1">
      <alignment horizontal="center" vertical="center"/>
      <protection locked="0"/>
    </xf>
    <xf numFmtId="0" fontId="0" fillId="9" borderId="58" xfId="0" applyFill="1" applyBorder="1" applyProtection="1">
      <protection locked="0"/>
    </xf>
    <xf numFmtId="0" fontId="0" fillId="13" borderId="57" xfId="0" applyFill="1" applyBorder="1" applyAlignment="1" applyProtection="1">
      <alignment horizontal="center" vertical="center"/>
      <protection locked="0"/>
    </xf>
    <xf numFmtId="0" fontId="0" fillId="13" borderId="79" xfId="0" applyFill="1" applyBorder="1" applyAlignment="1" applyProtection="1">
      <alignment horizontal="center" vertical="center"/>
      <protection locked="0"/>
    </xf>
    <xf numFmtId="0" fontId="0" fillId="13" borderId="58" xfId="0" applyFill="1" applyBorder="1" applyAlignment="1" applyProtection="1">
      <alignment horizontal="center" vertical="center"/>
      <protection locked="0"/>
    </xf>
    <xf numFmtId="0" fontId="0" fillId="15" borderId="59" xfId="0" applyFill="1" applyBorder="1" applyAlignment="1" applyProtection="1">
      <alignment horizontal="center" vertical="center"/>
      <protection locked="0"/>
    </xf>
    <xf numFmtId="0" fontId="0" fillId="14" borderId="50" xfId="0" applyFill="1" applyBorder="1" applyAlignment="1" applyProtection="1">
      <alignment horizontal="center" vertical="center"/>
      <protection locked="0"/>
    </xf>
    <xf numFmtId="0" fontId="0" fillId="14" borderId="59" xfId="0" applyFill="1" applyBorder="1" applyAlignment="1" applyProtection="1">
      <alignment horizontal="center" vertical="center"/>
      <protection locked="0"/>
    </xf>
    <xf numFmtId="0" fontId="0" fillId="14" borderId="46" xfId="0" applyFill="1" applyBorder="1" applyAlignment="1" applyProtection="1">
      <alignment horizontal="center" vertical="center"/>
      <protection locked="0"/>
    </xf>
    <xf numFmtId="0" fontId="0" fillId="14" borderId="48" xfId="0" applyFill="1" applyBorder="1" applyAlignment="1" applyProtection="1">
      <alignment horizontal="center" vertical="center"/>
      <protection locked="0"/>
    </xf>
    <xf numFmtId="0" fontId="0" fillId="9" borderId="51" xfId="0" applyFill="1" applyBorder="1" applyProtection="1">
      <protection locked="0"/>
    </xf>
    <xf numFmtId="0" fontId="0" fillId="13" borderId="44" xfId="0" applyFill="1" applyBorder="1" applyAlignment="1" applyProtection="1">
      <alignment horizontal="center" vertical="center"/>
      <protection locked="0"/>
    </xf>
    <xf numFmtId="0" fontId="0" fillId="13" borderId="80" xfId="0" applyFill="1" applyBorder="1" applyAlignment="1" applyProtection="1">
      <alignment horizontal="center" vertical="center"/>
      <protection locked="0"/>
    </xf>
    <xf numFmtId="0" fontId="0" fillId="13" borderId="51" xfId="0" applyFill="1" applyBorder="1" applyAlignment="1" applyProtection="1">
      <alignment horizontal="center" vertical="center"/>
      <protection locked="0"/>
    </xf>
    <xf numFmtId="0" fontId="0" fillId="15" borderId="30" xfId="0" applyFill="1" applyBorder="1" applyAlignment="1" applyProtection="1">
      <alignment horizontal="center" vertical="center"/>
      <protection locked="0"/>
    </xf>
    <xf numFmtId="0" fontId="0" fillId="14" borderId="29" xfId="0" applyFill="1" applyBorder="1" applyAlignment="1" applyProtection="1">
      <alignment horizontal="center" vertical="center"/>
      <protection locked="0"/>
    </xf>
    <xf numFmtId="0" fontId="0" fillId="14" borderId="30" xfId="0" applyFill="1" applyBorder="1" applyAlignment="1" applyProtection="1">
      <alignment horizontal="center" vertical="center"/>
      <protection locked="0"/>
    </xf>
    <xf numFmtId="0" fontId="0" fillId="2" borderId="1" xfId="0" applyFill="1" applyBorder="1"/>
    <xf numFmtId="164" fontId="0" fillId="2" borderId="0" xfId="0" applyNumberFormat="1" applyFill="1"/>
    <xf numFmtId="0" fontId="1" fillId="2" borderId="0" xfId="0" applyFont="1" applyFill="1"/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81" xfId="0" applyFill="1" applyBorder="1" applyAlignment="1">
      <alignment horizontal="center" vertical="center"/>
    </xf>
    <xf numFmtId="0" fontId="2" fillId="2" borderId="54" xfId="0" applyFont="1" applyFill="1" applyBorder="1"/>
    <xf numFmtId="0" fontId="2" fillId="2" borderId="26" xfId="0" applyFont="1" applyFill="1" applyBorder="1" applyAlignment="1">
      <alignment horizontal="center" vertical="center"/>
    </xf>
    <xf numFmtId="164" fontId="2" fillId="2" borderId="26" xfId="0" applyNumberFormat="1" applyFont="1" applyFill="1" applyBorder="1" applyAlignment="1">
      <alignment horizontal="center" vertical="center"/>
    </xf>
    <xf numFmtId="0" fontId="2" fillId="2" borderId="57" xfId="0" applyFont="1" applyFill="1" applyBorder="1"/>
    <xf numFmtId="0" fontId="2" fillId="2" borderId="50" xfId="0" applyFont="1" applyFill="1" applyBorder="1" applyAlignment="1">
      <alignment horizontal="center" vertical="center"/>
    </xf>
    <xf numFmtId="164" fontId="2" fillId="2" borderId="50" xfId="0" applyNumberFormat="1" applyFont="1" applyFill="1" applyBorder="1" applyAlignment="1">
      <alignment horizontal="center" vertical="center"/>
    </xf>
    <xf numFmtId="164" fontId="2" fillId="2" borderId="29" xfId="0" applyNumberFormat="1" applyFont="1" applyFill="1" applyBorder="1" applyAlignment="1">
      <alignment horizontal="center" vertical="center"/>
    </xf>
    <xf numFmtId="0" fontId="0" fillId="2" borderId="82" xfId="0" applyFill="1" applyBorder="1" applyAlignment="1">
      <alignment horizontal="center" vertical="center"/>
    </xf>
    <xf numFmtId="0" fontId="2" fillId="2" borderId="61" xfId="0" applyFont="1" applyFill="1" applyBorder="1"/>
    <xf numFmtId="0" fontId="2" fillId="2" borderId="58" xfId="0" applyFont="1" applyFill="1" applyBorder="1" applyAlignment="1">
      <alignment horizontal="center" vertical="center"/>
    </xf>
    <xf numFmtId="0" fontId="2" fillId="2" borderId="53" xfId="0" applyFont="1" applyFill="1" applyBorder="1"/>
    <xf numFmtId="0" fontId="2" fillId="2" borderId="51" xfId="0" applyFont="1" applyFill="1" applyBorder="1" applyAlignment="1">
      <alignment horizontal="center" vertical="center"/>
    </xf>
    <xf numFmtId="164" fontId="2" fillId="16" borderId="84" xfId="0" applyNumberFormat="1" applyFont="1" applyFill="1" applyBorder="1" applyAlignment="1">
      <alignment horizontal="center"/>
    </xf>
    <xf numFmtId="0" fontId="0" fillId="19" borderId="0" xfId="0" applyFill="1"/>
    <xf numFmtId="165" fontId="0" fillId="19" borderId="0" xfId="0" applyNumberFormat="1" applyFill="1"/>
    <xf numFmtId="0" fontId="2" fillId="20" borderId="0" xfId="0" applyFont="1" applyFill="1"/>
    <xf numFmtId="165" fontId="0" fillId="0" borderId="0" xfId="0" applyNumberFormat="1"/>
    <xf numFmtId="0" fontId="0" fillId="19" borderId="0" xfId="0" applyFill="1" applyAlignment="1">
      <alignment wrapText="1"/>
    </xf>
    <xf numFmtId="0" fontId="2" fillId="0" borderId="0" xfId="0" applyFont="1"/>
    <xf numFmtId="0" fontId="17" fillId="8" borderId="47" xfId="0" applyFont="1" applyFill="1" applyBorder="1" applyAlignment="1">
      <alignment horizontal="center" vertical="center"/>
    </xf>
    <xf numFmtId="0" fontId="17" fillId="8" borderId="51" xfId="0" applyFont="1" applyFill="1" applyBorder="1" applyAlignment="1">
      <alignment horizontal="center" vertical="center"/>
    </xf>
    <xf numFmtId="164" fontId="0" fillId="0" borderId="54" xfId="0" applyNumberFormat="1" applyBorder="1" applyAlignment="1">
      <alignment horizontal="center"/>
    </xf>
    <xf numFmtId="164" fontId="0" fillId="0" borderId="44" xfId="0" applyNumberFormat="1" applyBorder="1" applyAlignment="1">
      <alignment horizontal="center"/>
    </xf>
    <xf numFmtId="0" fontId="0" fillId="22" borderId="11" xfId="0" applyFill="1" applyBorder="1"/>
    <xf numFmtId="0" fontId="0" fillId="15" borderId="50" xfId="0" applyFill="1" applyBorder="1" applyAlignment="1" applyProtection="1">
      <alignment horizontal="center" vertical="center"/>
      <protection locked="0"/>
    </xf>
    <xf numFmtId="0" fontId="0" fillId="15" borderId="57" xfId="0" applyFill="1" applyBorder="1" applyAlignment="1" applyProtection="1">
      <alignment horizontal="center" vertical="center"/>
      <protection locked="0"/>
    </xf>
    <xf numFmtId="0" fontId="0" fillId="15" borderId="44" xfId="0" applyFill="1" applyBorder="1" applyAlignment="1" applyProtection="1">
      <alignment horizontal="center" vertical="center"/>
      <protection locked="0"/>
    </xf>
    <xf numFmtId="0" fontId="0" fillId="15" borderId="29" xfId="0" applyFill="1" applyBorder="1" applyAlignment="1" applyProtection="1">
      <alignment horizontal="center" vertical="center"/>
      <protection locked="0"/>
    </xf>
    <xf numFmtId="0" fontId="0" fillId="14" borderId="57" xfId="0" applyFill="1" applyBorder="1" applyAlignment="1" applyProtection="1">
      <alignment horizontal="center" vertical="center"/>
      <protection locked="0"/>
    </xf>
    <xf numFmtId="0" fontId="0" fillId="14" borderId="44" xfId="0" applyFill="1" applyBorder="1" applyAlignment="1" applyProtection="1">
      <alignment horizontal="center" vertical="center"/>
      <protection locked="0"/>
    </xf>
    <xf numFmtId="0" fontId="17" fillId="14" borderId="48" xfId="0" applyFont="1" applyFill="1" applyBorder="1" applyAlignment="1">
      <alignment horizontal="center" vertical="center"/>
    </xf>
    <xf numFmtId="165" fontId="21" fillId="15" borderId="40" xfId="0" applyNumberFormat="1" applyFont="1" applyFill="1" applyBorder="1" applyAlignment="1">
      <alignment horizontal="center" vertical="center"/>
    </xf>
    <xf numFmtId="165" fontId="21" fillId="15" borderId="41" xfId="0" applyNumberFormat="1" applyFont="1" applyFill="1" applyBorder="1" applyAlignment="1">
      <alignment horizontal="center" vertical="center"/>
    </xf>
    <xf numFmtId="0" fontId="0" fillId="15" borderId="45" xfId="0" applyFill="1" applyBorder="1" applyAlignment="1" applyProtection="1">
      <alignment horizontal="center" vertical="center"/>
      <protection locked="0"/>
    </xf>
    <xf numFmtId="0" fontId="0" fillId="15" borderId="46" xfId="0" applyFill="1" applyBorder="1" applyAlignment="1" applyProtection="1">
      <alignment horizontal="center" vertical="center"/>
      <protection locked="0"/>
    </xf>
    <xf numFmtId="0" fontId="0" fillId="15" borderId="48" xfId="0" applyFill="1" applyBorder="1" applyAlignment="1" applyProtection="1">
      <alignment horizontal="center" vertical="center"/>
      <protection locked="0"/>
    </xf>
    <xf numFmtId="0" fontId="0" fillId="14" borderId="45" xfId="0" applyFill="1" applyBorder="1" applyAlignment="1" applyProtection="1">
      <alignment horizontal="center" vertical="center"/>
      <protection locked="0"/>
    </xf>
    <xf numFmtId="0" fontId="17" fillId="14" borderId="30" xfId="0" applyFont="1" applyFill="1" applyBorder="1" applyAlignment="1">
      <alignment horizontal="center" vertical="center"/>
    </xf>
    <xf numFmtId="0" fontId="0" fillId="0" borderId="13" xfId="0" applyBorder="1"/>
    <xf numFmtId="0" fontId="18" fillId="3" borderId="69" xfId="0" quotePrefix="1" applyFont="1" applyFill="1" applyBorder="1"/>
    <xf numFmtId="0" fontId="0" fillId="2" borderId="54" xfId="0" applyFill="1" applyBorder="1" applyAlignment="1">
      <alignment horizontal="center"/>
    </xf>
    <xf numFmtId="0" fontId="0" fillId="0" borderId="27" xfId="0" applyBorder="1"/>
    <xf numFmtId="0" fontId="0" fillId="0" borderId="59" xfId="0" applyBorder="1"/>
    <xf numFmtId="164" fontId="0" fillId="0" borderId="50" xfId="0" applyNumberFormat="1" applyBorder="1" applyAlignment="1">
      <alignment horizontal="center"/>
    </xf>
    <xf numFmtId="164" fontId="0" fillId="0" borderId="59" xfId="0" applyNumberFormat="1" applyBorder="1" applyAlignment="1">
      <alignment horizontal="center"/>
    </xf>
    <xf numFmtId="0" fontId="0" fillId="0" borderId="30" xfId="0" applyBorder="1"/>
    <xf numFmtId="164" fontId="0" fillId="0" borderId="29" xfId="0" applyNumberFormat="1" applyBorder="1" applyAlignment="1">
      <alignment horizontal="center"/>
    </xf>
    <xf numFmtId="0" fontId="0" fillId="0" borderId="85" xfId="0" applyBorder="1"/>
    <xf numFmtId="0" fontId="0" fillId="2" borderId="44" xfId="0" applyFill="1" applyBorder="1" applyAlignment="1">
      <alignment horizontal="center" vertical="center"/>
    </xf>
    <xf numFmtId="164" fontId="0" fillId="0" borderId="26" xfId="0" applyNumberFormat="1" applyBorder="1" applyAlignment="1">
      <alignment horizontal="center"/>
    </xf>
    <xf numFmtId="164" fontId="0" fillId="0" borderId="57" xfId="0" applyNumberFormat="1" applyBorder="1" applyAlignment="1">
      <alignment horizontal="center"/>
    </xf>
    <xf numFmtId="0" fontId="11" fillId="4" borderId="44" xfId="0" applyFont="1" applyFill="1" applyBorder="1" applyAlignment="1">
      <alignment horizontal="center" vertical="center" wrapText="1"/>
    </xf>
    <xf numFmtId="0" fontId="11" fillId="4" borderId="29" xfId="0" applyFont="1" applyFill="1" applyBorder="1" applyAlignment="1">
      <alignment horizontal="center" vertical="center" wrapText="1"/>
    </xf>
    <xf numFmtId="0" fontId="11" fillId="4" borderId="30" xfId="0" applyFont="1" applyFill="1" applyBorder="1" applyAlignment="1">
      <alignment horizontal="center" vertical="center" wrapText="1"/>
    </xf>
    <xf numFmtId="0" fontId="0" fillId="2" borderId="86" xfId="0" applyFill="1" applyBorder="1"/>
    <xf numFmtId="0" fontId="0" fillId="2" borderId="0" xfId="0" applyFill="1" applyAlignment="1">
      <alignment horizontal="center"/>
    </xf>
    <xf numFmtId="0" fontId="25" fillId="2" borderId="10" xfId="0" applyFont="1" applyFill="1" applyBorder="1"/>
    <xf numFmtId="0" fontId="11" fillId="4" borderId="21" xfId="0" applyFont="1" applyFill="1" applyBorder="1" applyAlignment="1">
      <alignment horizontal="center" vertical="center" wrapText="1"/>
    </xf>
    <xf numFmtId="0" fontId="11" fillId="4" borderId="87" xfId="0" applyFont="1" applyFill="1" applyBorder="1" applyAlignment="1">
      <alignment horizontal="center" vertical="center" wrapText="1"/>
    </xf>
    <xf numFmtId="0" fontId="11" fillId="4" borderId="82" xfId="0" applyFont="1" applyFill="1" applyBorder="1" applyAlignment="1">
      <alignment horizontal="center" vertical="center" wrapText="1"/>
    </xf>
    <xf numFmtId="0" fontId="0" fillId="0" borderId="26" xfId="0" applyBorder="1" applyAlignment="1">
      <alignment wrapText="1"/>
    </xf>
    <xf numFmtId="164" fontId="0" fillId="21" borderId="27" xfId="0" applyNumberFormat="1" applyFill="1" applyBorder="1" applyAlignment="1">
      <alignment horizontal="center"/>
    </xf>
    <xf numFmtId="0" fontId="0" fillId="0" borderId="50" xfId="0" applyBorder="1" applyAlignment="1">
      <alignment wrapText="1"/>
    </xf>
    <xf numFmtId="164" fontId="0" fillId="21" borderId="59" xfId="0" applyNumberFormat="1" applyFill="1" applyBorder="1" applyAlignment="1">
      <alignment horizontal="center"/>
    </xf>
    <xf numFmtId="0" fontId="0" fillId="2" borderId="76" xfId="0" applyFill="1" applyBorder="1" applyAlignment="1">
      <alignment horizontal="center" vertical="center"/>
    </xf>
    <xf numFmtId="0" fontId="0" fillId="0" borderId="50" xfId="0" applyBorder="1"/>
    <xf numFmtId="164" fontId="0" fillId="0" borderId="88" xfId="0" applyNumberFormat="1" applyBorder="1" applyAlignment="1">
      <alignment horizontal="center"/>
    </xf>
    <xf numFmtId="164" fontId="0" fillId="21" borderId="81" xfId="0" applyNumberFormat="1" applyFill="1" applyBorder="1" applyAlignment="1">
      <alignment horizontal="center"/>
    </xf>
    <xf numFmtId="0" fontId="0" fillId="0" borderId="29" xfId="0" applyBorder="1"/>
    <xf numFmtId="164" fontId="0" fillId="21" borderId="30" xfId="0" applyNumberFormat="1" applyFill="1" applyBorder="1" applyAlignment="1">
      <alignment horizontal="center"/>
    </xf>
    <xf numFmtId="0" fontId="30" fillId="0" borderId="76" xfId="0" applyFont="1" applyBorder="1" applyAlignment="1">
      <alignment horizontal="center" vertical="center"/>
    </xf>
    <xf numFmtId="0" fontId="30" fillId="0" borderId="88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81" xfId="0" applyFont="1" applyBorder="1" applyAlignment="1">
      <alignment horizontal="center" vertical="center"/>
    </xf>
    <xf numFmtId="0" fontId="17" fillId="0" borderId="54" xfId="0" applyFont="1" applyBorder="1" applyAlignment="1">
      <alignment horizontal="center" vertical="center"/>
    </xf>
    <xf numFmtId="0" fontId="17" fillId="4" borderId="26" xfId="0" applyFont="1" applyFill="1" applyBorder="1"/>
    <xf numFmtId="0" fontId="17" fillId="0" borderId="26" xfId="0" applyFont="1" applyBorder="1"/>
    <xf numFmtId="0" fontId="17" fillId="9" borderId="26" xfId="0" applyFont="1" applyFill="1" applyBorder="1"/>
    <xf numFmtId="0" fontId="17" fillId="9" borderId="55" xfId="0" applyFont="1" applyFill="1" applyBorder="1" applyAlignment="1">
      <alignment horizontal="left" vertical="center" wrapText="1"/>
    </xf>
    <xf numFmtId="165" fontId="17" fillId="0" borderId="54" xfId="0" applyNumberFormat="1" applyFont="1" applyBorder="1"/>
    <xf numFmtId="166" fontId="17" fillId="0" borderId="26" xfId="0" applyNumberFormat="1" applyFont="1" applyBorder="1" applyAlignment="1">
      <alignment horizontal="center" vertical="center"/>
    </xf>
    <xf numFmtId="0" fontId="17" fillId="0" borderId="27" xfId="0" applyFont="1" applyBorder="1"/>
    <xf numFmtId="0" fontId="17" fillId="7" borderId="25" xfId="0" applyFont="1" applyFill="1" applyBorder="1"/>
    <xf numFmtId="164" fontId="17" fillId="6" borderId="56" xfId="0" applyNumberFormat="1" applyFont="1" applyFill="1" applyBorder="1" applyAlignment="1">
      <alignment horizontal="center"/>
    </xf>
    <xf numFmtId="0" fontId="31" fillId="2" borderId="50" xfId="0" applyFont="1" applyFill="1" applyBorder="1"/>
    <xf numFmtId="0" fontId="17" fillId="0" borderId="57" xfId="0" applyFont="1" applyBorder="1" applyAlignment="1">
      <alignment horizontal="center" vertical="center"/>
    </xf>
    <xf numFmtId="0" fontId="17" fillId="4" borderId="50" xfId="0" applyFont="1" applyFill="1" applyBorder="1"/>
    <xf numFmtId="0" fontId="17" fillId="0" borderId="50" xfId="0" applyFont="1" applyBorder="1"/>
    <xf numFmtId="0" fontId="17" fillId="9" borderId="50" xfId="0" applyFont="1" applyFill="1" applyBorder="1"/>
    <xf numFmtId="0" fontId="17" fillId="9" borderId="58" xfId="0" applyFont="1" applyFill="1" applyBorder="1" applyAlignment="1">
      <alignment horizontal="left" vertical="center" wrapText="1"/>
    </xf>
    <xf numFmtId="165" fontId="17" fillId="0" borderId="57" xfId="0" applyNumberFormat="1" applyFont="1" applyBorder="1"/>
    <xf numFmtId="166" fontId="17" fillId="0" borderId="50" xfId="0" applyNumberFormat="1" applyFont="1" applyBorder="1" applyAlignment="1">
      <alignment horizontal="center" vertical="center"/>
    </xf>
    <xf numFmtId="0" fontId="17" fillId="0" borderId="59" xfId="0" applyFont="1" applyBorder="1"/>
    <xf numFmtId="0" fontId="17" fillId="5" borderId="60" xfId="0" applyFont="1" applyFill="1" applyBorder="1" applyAlignment="1">
      <alignment horizontal="center" vertical="center"/>
    </xf>
    <xf numFmtId="0" fontId="17" fillId="7" borderId="60" xfId="0" applyFont="1" applyFill="1" applyBorder="1"/>
    <xf numFmtId="164" fontId="17" fillId="6" borderId="91" xfId="0" applyNumberFormat="1" applyFont="1" applyFill="1" applyBorder="1" applyAlignment="1">
      <alignment horizontal="center"/>
    </xf>
    <xf numFmtId="0" fontId="17" fillId="5" borderId="28" xfId="0" applyFont="1" applyFill="1" applyBorder="1" applyAlignment="1">
      <alignment horizontal="center" vertical="center"/>
    </xf>
    <xf numFmtId="0" fontId="17" fillId="7" borderId="28" xfId="0" applyFont="1" applyFill="1" applyBorder="1"/>
    <xf numFmtId="164" fontId="17" fillId="6" borderId="77" xfId="0" applyNumberFormat="1" applyFont="1" applyFill="1" applyBorder="1" applyAlignment="1">
      <alignment horizontal="center"/>
    </xf>
    <xf numFmtId="0" fontId="0" fillId="5" borderId="38" xfId="0" applyFill="1" applyBorder="1" applyAlignment="1" applyProtection="1">
      <alignment horizontal="center" vertical="center"/>
      <protection locked="0"/>
    </xf>
    <xf numFmtId="164" fontId="0" fillId="6" borderId="49" xfId="0" applyNumberFormat="1" applyFill="1" applyBorder="1" applyAlignment="1">
      <alignment horizontal="center"/>
    </xf>
    <xf numFmtId="0" fontId="13" fillId="2" borderId="50" xfId="0" applyFont="1" applyFill="1" applyBorder="1"/>
    <xf numFmtId="164" fontId="0" fillId="6" borderId="4" xfId="0" applyNumberFormat="1" applyFill="1" applyBorder="1" applyAlignment="1">
      <alignment horizontal="center"/>
    </xf>
    <xf numFmtId="164" fontId="32" fillId="23" borderId="6" xfId="0" applyNumberFormat="1" applyFont="1" applyFill="1" applyBorder="1" applyAlignment="1">
      <alignment horizontal="center"/>
    </xf>
    <xf numFmtId="0" fontId="17" fillId="5" borderId="93" xfId="0" applyFont="1" applyFill="1" applyBorder="1" applyAlignment="1">
      <alignment horizontal="center" vertical="center"/>
    </xf>
    <xf numFmtId="0" fontId="17" fillId="7" borderId="5" xfId="0" applyFont="1" applyFill="1" applyBorder="1"/>
    <xf numFmtId="0" fontId="17" fillId="8" borderId="89" xfId="0" applyFont="1" applyFill="1" applyBorder="1" applyAlignment="1">
      <alignment horizontal="center" vertical="center"/>
    </xf>
    <xf numFmtId="0" fontId="17" fillId="8" borderId="92" xfId="0" applyFont="1" applyFill="1" applyBorder="1" applyAlignment="1">
      <alignment horizontal="center" vertical="center"/>
    </xf>
    <xf numFmtId="0" fontId="17" fillId="8" borderId="13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0" fillId="2" borderId="88" xfId="0" applyFill="1" applyBorder="1" applyAlignment="1">
      <alignment horizontal="center" vertical="center"/>
    </xf>
    <xf numFmtId="0" fontId="2" fillId="2" borderId="44" xfId="0" applyFont="1" applyFill="1" applyBorder="1"/>
    <xf numFmtId="0" fontId="2" fillId="2" borderId="29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vertical="center"/>
    </xf>
    <xf numFmtId="0" fontId="0" fillId="2" borderId="29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2" fillId="2" borderId="45" xfId="0" applyFont="1" applyFill="1" applyBorder="1"/>
    <xf numFmtId="0" fontId="2" fillId="2" borderId="46" xfId="0" applyFont="1" applyFill="1" applyBorder="1" applyAlignment="1">
      <alignment horizontal="center" vertical="center"/>
    </xf>
    <xf numFmtId="164" fontId="2" fillId="2" borderId="46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0" fillId="2" borderId="0" xfId="0" applyFont="1" applyFill="1" applyAlignment="1">
      <alignment horizontal="left" wrapText="1"/>
    </xf>
    <xf numFmtId="0" fontId="17" fillId="5" borderId="38" xfId="0" applyFont="1" applyFill="1" applyBorder="1" applyAlignment="1">
      <alignment horizontal="center" vertical="center"/>
    </xf>
    <xf numFmtId="165" fontId="17" fillId="8" borderId="40" xfId="0" applyNumberFormat="1" applyFont="1" applyFill="1" applyBorder="1" applyAlignment="1">
      <alignment horizontal="center" vertical="center"/>
    </xf>
    <xf numFmtId="165" fontId="17" fillId="8" borderId="41" xfId="0" applyNumberFormat="1" applyFont="1" applyFill="1" applyBorder="1" applyAlignment="1">
      <alignment horizontal="center" vertical="center"/>
    </xf>
    <xf numFmtId="0" fontId="17" fillId="6" borderId="91" xfId="0" applyFont="1" applyFill="1" applyBorder="1" applyAlignment="1">
      <alignment horizontal="center"/>
    </xf>
    <xf numFmtId="166" fontId="0" fillId="0" borderId="46" xfId="0" applyNumberFormat="1" applyBorder="1" applyProtection="1">
      <protection locked="0"/>
    </xf>
    <xf numFmtId="0" fontId="0" fillId="0" borderId="14" xfId="0" applyBorder="1"/>
    <xf numFmtId="165" fontId="0" fillId="2" borderId="0" xfId="0" applyNumberFormat="1" applyFill="1"/>
    <xf numFmtId="0" fontId="26" fillId="2" borderId="0" xfId="0" applyFont="1" applyFill="1" applyAlignment="1">
      <alignment horizontal="center"/>
    </xf>
    <xf numFmtId="0" fontId="27" fillId="23" borderId="0" xfId="0" applyFont="1" applyFill="1"/>
    <xf numFmtId="165" fontId="27" fillId="23" borderId="0" xfId="0" applyNumberFormat="1" applyFont="1" applyFill="1"/>
    <xf numFmtId="0" fontId="2" fillId="24" borderId="0" xfId="0" applyFont="1" applyFill="1" applyAlignment="1">
      <alignment horizontal="center" vertical="center" wrapText="1"/>
    </xf>
    <xf numFmtId="0" fontId="17" fillId="24" borderId="0" xfId="0" applyFont="1" applyFill="1" applyAlignment="1">
      <alignment horizontal="center" vertical="center"/>
    </xf>
    <xf numFmtId="0" fontId="31" fillId="2" borderId="0" xfId="0" applyFont="1" applyFill="1"/>
    <xf numFmtId="0" fontId="13" fillId="2" borderId="0" xfId="0" applyFont="1" applyFill="1"/>
    <xf numFmtId="166" fontId="17" fillId="13" borderId="45" xfId="0" applyNumberFormat="1" applyFont="1" applyFill="1" applyBorder="1" applyAlignment="1">
      <alignment horizontal="center" vertical="center"/>
    </xf>
    <xf numFmtId="166" fontId="17" fillId="13" borderId="63" xfId="0" applyNumberFormat="1" applyFont="1" applyFill="1" applyBorder="1" applyAlignment="1">
      <alignment horizontal="center" vertical="center"/>
    </xf>
    <xf numFmtId="0" fontId="17" fillId="13" borderId="47" xfId="0" applyFont="1" applyFill="1" applyBorder="1" applyAlignment="1">
      <alignment horizontal="center"/>
    </xf>
    <xf numFmtId="0" fontId="17" fillId="15" borderId="45" xfId="0" applyFont="1" applyFill="1" applyBorder="1" applyAlignment="1">
      <alignment horizontal="center"/>
    </xf>
    <xf numFmtId="0" fontId="17" fillId="15" borderId="46" xfId="0" applyFont="1" applyFill="1" applyBorder="1" applyAlignment="1">
      <alignment horizontal="center"/>
    </xf>
    <xf numFmtId="0" fontId="17" fillId="15" borderId="48" xfId="0" applyFont="1" applyFill="1" applyBorder="1" applyAlignment="1">
      <alignment horizontal="center"/>
    </xf>
    <xf numFmtId="166" fontId="17" fillId="13" borderId="76" xfId="0" applyNumberFormat="1" applyFont="1" applyFill="1" applyBorder="1" applyAlignment="1">
      <alignment horizontal="center" vertical="center"/>
    </xf>
    <xf numFmtId="166" fontId="17" fillId="13" borderId="0" xfId="0" applyNumberFormat="1" applyFont="1" applyFill="1" applyAlignment="1">
      <alignment horizontal="center" vertical="center"/>
    </xf>
    <xf numFmtId="0" fontId="17" fillId="15" borderId="44" xfId="0" applyFont="1" applyFill="1" applyBorder="1" applyAlignment="1">
      <alignment horizontal="center"/>
    </xf>
    <xf numFmtId="0" fontId="17" fillId="15" borderId="29" xfId="0" applyFont="1" applyFill="1" applyBorder="1" applyAlignment="1">
      <alignment horizontal="center"/>
    </xf>
    <xf numFmtId="0" fontId="17" fillId="15" borderId="30" xfId="0" applyFont="1" applyFill="1" applyBorder="1" applyAlignment="1">
      <alignment horizontal="center"/>
    </xf>
    <xf numFmtId="0" fontId="5" fillId="2" borderId="0" xfId="0" applyFont="1" applyFill="1"/>
    <xf numFmtId="0" fontId="3" fillId="2" borderId="0" xfId="0" applyFont="1" applyFill="1"/>
    <xf numFmtId="0" fontId="33" fillId="2" borderId="0" xfId="0" applyFont="1" applyFill="1"/>
    <xf numFmtId="0" fontId="0" fillId="2" borderId="71" xfId="0" applyFill="1" applyBorder="1" applyAlignment="1">
      <alignment horizontal="center" vertical="center"/>
    </xf>
    <xf numFmtId="0" fontId="0" fillId="2" borderId="73" xfId="0" applyFill="1" applyBorder="1" applyAlignment="1">
      <alignment horizontal="center" vertical="center"/>
    </xf>
    <xf numFmtId="0" fontId="0" fillId="2" borderId="72" xfId="0" applyFill="1" applyBorder="1" applyAlignment="1">
      <alignment horizontal="center" vertical="center"/>
    </xf>
    <xf numFmtId="0" fontId="35" fillId="2" borderId="13" xfId="0" applyFont="1" applyFill="1" applyBorder="1"/>
    <xf numFmtId="0" fontId="35" fillId="2" borderId="0" xfId="0" applyFont="1" applyFill="1"/>
    <xf numFmtId="0" fontId="35" fillId="2" borderId="14" xfId="0" applyFont="1" applyFill="1" applyBorder="1"/>
    <xf numFmtId="0" fontId="35" fillId="0" borderId="0" xfId="0" applyFont="1"/>
    <xf numFmtId="0" fontId="17" fillId="9" borderId="55" xfId="0" applyFont="1" applyFill="1" applyBorder="1" applyAlignment="1">
      <alignment horizontal="center" vertical="center" wrapText="1"/>
    </xf>
    <xf numFmtId="0" fontId="17" fillId="9" borderId="58" xfId="0" applyFont="1" applyFill="1" applyBorder="1" applyAlignment="1">
      <alignment horizontal="center" vertical="center" wrapText="1"/>
    </xf>
    <xf numFmtId="0" fontId="17" fillId="9" borderId="51" xfId="0" applyFont="1" applyFill="1" applyBorder="1" applyAlignment="1">
      <alignment horizontal="center" vertical="center" wrapText="1"/>
    </xf>
    <xf numFmtId="0" fontId="0" fillId="9" borderId="47" xfId="0" applyFill="1" applyBorder="1" applyAlignment="1" applyProtection="1">
      <alignment horizontal="center" vertical="center" wrapText="1"/>
      <protection locked="0"/>
    </xf>
    <xf numFmtId="0" fontId="0" fillId="9" borderId="58" xfId="0" applyFill="1" applyBorder="1" applyAlignment="1" applyProtection="1">
      <alignment horizontal="center" vertical="center" wrapText="1"/>
      <protection locked="0"/>
    </xf>
    <xf numFmtId="0" fontId="0" fillId="9" borderId="51" xfId="0" applyFill="1" applyBorder="1" applyAlignment="1" applyProtection="1">
      <alignment horizontal="center" vertical="center" wrapText="1"/>
      <protection locked="0"/>
    </xf>
    <xf numFmtId="0" fontId="17" fillId="9" borderId="47" xfId="0" applyFont="1" applyFill="1" applyBorder="1" applyAlignment="1">
      <alignment horizontal="center" vertical="center" wrapText="1"/>
    </xf>
    <xf numFmtId="0" fontId="17" fillId="25" borderId="25" xfId="0" applyFont="1" applyFill="1" applyBorder="1" applyAlignment="1">
      <alignment horizontal="center" vertical="center"/>
    </xf>
    <xf numFmtId="0" fontId="17" fillId="25" borderId="38" xfId="0" applyFont="1" applyFill="1" applyBorder="1" applyAlignment="1">
      <alignment horizontal="center" vertical="center"/>
    </xf>
    <xf numFmtId="0" fontId="17" fillId="25" borderId="83" xfId="0" applyFont="1" applyFill="1" applyBorder="1" applyAlignment="1">
      <alignment horizontal="center" vertical="center"/>
    </xf>
    <xf numFmtId="0" fontId="17" fillId="25" borderId="60" xfId="0" applyFont="1" applyFill="1" applyBorder="1" applyAlignment="1">
      <alignment horizontal="center" vertical="center"/>
    </xf>
    <xf numFmtId="0" fontId="17" fillId="25" borderId="2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47" xfId="0" applyFont="1" applyBorder="1"/>
    <xf numFmtId="0" fontId="17" fillId="0" borderId="58" xfId="0" applyFont="1" applyBorder="1"/>
    <xf numFmtId="0" fontId="17" fillId="0" borderId="51" xfId="0" applyFont="1" applyBorder="1"/>
    <xf numFmtId="0" fontId="26" fillId="0" borderId="23" xfId="0" applyFont="1" applyBorder="1"/>
    <xf numFmtId="0" fontId="26" fillId="2" borderId="0" xfId="0" applyFont="1" applyFill="1"/>
    <xf numFmtId="0" fontId="26" fillId="0" borderId="85" xfId="0" applyFont="1" applyBorder="1"/>
    <xf numFmtId="0" fontId="26" fillId="2" borderId="32" xfId="0" applyFont="1" applyFill="1" applyBorder="1"/>
    <xf numFmtId="0" fontId="39" fillId="2" borderId="0" xfId="0" applyFont="1" applyFill="1"/>
    <xf numFmtId="0" fontId="39" fillId="2" borderId="0" xfId="0" applyFont="1" applyFill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35" fillId="2" borderId="6" xfId="0" applyFont="1" applyFill="1" applyBorder="1" applyAlignment="1">
      <alignment horizontal="left"/>
    </xf>
    <xf numFmtId="0" fontId="35" fillId="2" borderId="6" xfId="0" applyFont="1" applyFill="1" applyBorder="1" applyAlignment="1">
      <alignment horizontal="center" vertical="center"/>
    </xf>
    <xf numFmtId="0" fontId="23" fillId="0" borderId="54" xfId="0" applyFont="1" applyBorder="1" applyAlignment="1">
      <alignment horizontal="center" wrapText="1"/>
    </xf>
    <xf numFmtId="0" fontId="23" fillId="0" borderId="26" xfId="0" applyFont="1" applyBorder="1" applyAlignment="1">
      <alignment horizontal="center" wrapText="1"/>
    </xf>
    <xf numFmtId="0" fontId="23" fillId="0" borderId="27" xfId="0" applyFont="1" applyBorder="1" applyAlignment="1">
      <alignment horizontal="center" wrapText="1"/>
    </xf>
    <xf numFmtId="0" fontId="0" fillId="2" borderId="57" xfId="0" applyFill="1" applyBorder="1" applyAlignment="1">
      <alignment horizontal="center" vertical="center"/>
    </xf>
    <xf numFmtId="0" fontId="0" fillId="2" borderId="44" xfId="0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67" fontId="2" fillId="5" borderId="18" xfId="0" applyNumberFormat="1" applyFont="1" applyFill="1" applyBorder="1" applyAlignment="1">
      <alignment horizontal="center" vertical="center" wrapText="1"/>
    </xf>
    <xf numFmtId="167" fontId="2" fillId="5" borderId="6" xfId="0" applyNumberFormat="1" applyFont="1" applyFill="1" applyBorder="1" applyAlignment="1">
      <alignment horizontal="center" vertical="center" wrapText="1"/>
    </xf>
    <xf numFmtId="0" fontId="32" fillId="26" borderId="71" xfId="0" applyFont="1" applyFill="1" applyBorder="1" applyAlignment="1">
      <alignment horizontal="center"/>
    </xf>
    <xf numFmtId="0" fontId="32" fillId="26" borderId="72" xfId="0" applyFont="1" applyFill="1" applyBorder="1" applyAlignment="1">
      <alignment horizontal="center"/>
    </xf>
    <xf numFmtId="0" fontId="2" fillId="0" borderId="34" xfId="0" applyFont="1" applyBorder="1" applyAlignment="1">
      <alignment horizontal="center" vertical="center"/>
    </xf>
    <xf numFmtId="0" fontId="13" fillId="4" borderId="35" xfId="0" applyFont="1" applyFill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36" fillId="23" borderId="0" xfId="0" applyFont="1" applyFill="1" applyAlignment="1">
      <alignment horizontal="center"/>
    </xf>
    <xf numFmtId="0" fontId="2" fillId="5" borderId="39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2" fillId="6" borderId="36" xfId="0" applyFont="1" applyFill="1" applyBorder="1" applyAlignment="1">
      <alignment horizontal="center" vertical="center" wrapText="1"/>
    </xf>
    <xf numFmtId="0" fontId="15" fillId="7" borderId="34" xfId="0" applyFont="1" applyFill="1" applyBorder="1" applyAlignment="1">
      <alignment horizontal="center" vertical="center"/>
    </xf>
    <xf numFmtId="0" fontId="2" fillId="8" borderId="54" xfId="0" applyFont="1" applyFill="1" applyBorder="1" applyAlignment="1">
      <alignment horizontal="center" vertical="center"/>
    </xf>
    <xf numFmtId="0" fontId="2" fillId="8" borderId="26" xfId="0" applyFont="1" applyFill="1" applyBorder="1" applyAlignment="1">
      <alignment horizontal="center" vertical="center"/>
    </xf>
    <xf numFmtId="0" fontId="37" fillId="5" borderId="25" xfId="0" applyFont="1" applyFill="1" applyBorder="1" applyAlignment="1">
      <alignment horizontal="center" vertical="center" wrapText="1"/>
    </xf>
    <xf numFmtId="0" fontId="37" fillId="5" borderId="28" xfId="0" applyFont="1" applyFill="1" applyBorder="1" applyAlignment="1">
      <alignment horizontal="center" vertical="center"/>
    </xf>
    <xf numFmtId="0" fontId="37" fillId="9" borderId="55" xfId="0" applyFont="1" applyFill="1" applyBorder="1" applyAlignment="1">
      <alignment horizontal="center" vertical="center" wrapText="1"/>
    </xf>
    <xf numFmtId="0" fontId="37" fillId="9" borderId="42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 applyProtection="1">
      <alignment horizontal="left"/>
      <protection locked="0"/>
    </xf>
    <xf numFmtId="0" fontId="0" fillId="2" borderId="1" xfId="0" applyFill="1" applyBorder="1" applyAlignment="1">
      <alignment horizontal="center"/>
    </xf>
    <xf numFmtId="49" fontId="18" fillId="2" borderId="6" xfId="0" applyNumberFormat="1" applyFont="1" applyFill="1" applyBorder="1" applyAlignment="1" applyProtection="1">
      <alignment horizontal="left"/>
      <protection locked="0"/>
    </xf>
    <xf numFmtId="0" fontId="0" fillId="2" borderId="21" xfId="0" applyFill="1" applyBorder="1" applyAlignment="1">
      <alignment horizontal="center" vertical="center"/>
    </xf>
    <xf numFmtId="0" fontId="0" fillId="2" borderId="45" xfId="0" applyFill="1" applyBorder="1" applyAlignment="1">
      <alignment horizontal="center" vertical="center"/>
    </xf>
    <xf numFmtId="0" fontId="23" fillId="0" borderId="71" xfId="0" applyFont="1" applyBorder="1" applyAlignment="1">
      <alignment horizontal="center" wrapText="1"/>
    </xf>
    <xf numFmtId="0" fontId="23" fillId="0" borderId="73" xfId="0" applyFont="1" applyBorder="1" applyAlignment="1">
      <alignment horizontal="center" wrapText="1"/>
    </xf>
    <xf numFmtId="0" fontId="23" fillId="0" borderId="72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8" fillId="4" borderId="35" xfId="0" applyFont="1" applyFill="1" applyBorder="1" applyAlignment="1">
      <alignment horizontal="center" vertical="center" wrapText="1"/>
    </xf>
    <xf numFmtId="0" fontId="28" fillId="4" borderId="87" xfId="0" applyFont="1" applyFill="1" applyBorder="1" applyAlignment="1">
      <alignment horizontal="center" vertical="center" wrapText="1"/>
    </xf>
    <xf numFmtId="0" fontId="28" fillId="0" borderId="35" xfId="0" applyFont="1" applyBorder="1" applyAlignment="1">
      <alignment horizontal="center" vertical="center" wrapText="1"/>
    </xf>
    <xf numFmtId="0" fontId="28" fillId="0" borderId="87" xfId="0" applyFont="1" applyBorder="1" applyAlignment="1">
      <alignment horizontal="center" vertical="center" wrapText="1"/>
    </xf>
    <xf numFmtId="0" fontId="28" fillId="0" borderId="35" xfId="0" applyFont="1" applyBorder="1" applyAlignment="1">
      <alignment horizontal="left" vertical="center" wrapText="1"/>
    </xf>
    <xf numFmtId="0" fontId="28" fillId="0" borderId="87" xfId="0" applyFont="1" applyBorder="1" applyAlignment="1">
      <alignment horizontal="left" vertical="center" wrapText="1"/>
    </xf>
    <xf numFmtId="0" fontId="0" fillId="2" borderId="76" xfId="0" applyFill="1" applyBorder="1" applyAlignment="1">
      <alignment horizontal="center" vertical="center"/>
    </xf>
    <xf numFmtId="0" fontId="0" fillId="2" borderId="89" xfId="0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0" fontId="0" fillId="2" borderId="6" xfId="0" applyFill="1" applyBorder="1" applyAlignment="1">
      <alignment horizontal="left"/>
    </xf>
    <xf numFmtId="0" fontId="0" fillId="2" borderId="6" xfId="0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0" borderId="90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15" fillId="7" borderId="34" xfId="0" applyFont="1" applyFill="1" applyBorder="1" applyAlignment="1">
      <alignment horizontal="center" vertical="center" wrapText="1"/>
    </xf>
    <xf numFmtId="0" fontId="15" fillId="7" borderId="71" xfId="0" applyFont="1" applyFill="1" applyBorder="1" applyAlignment="1">
      <alignment horizontal="center" vertical="center"/>
    </xf>
    <xf numFmtId="0" fontId="2" fillId="8" borderId="71" xfId="0" applyFont="1" applyFill="1" applyBorder="1" applyAlignment="1">
      <alignment horizontal="center" vertical="center"/>
    </xf>
    <xf numFmtId="0" fontId="2" fillId="8" borderId="73" xfId="0" applyFont="1" applyFill="1" applyBorder="1" applyAlignment="1">
      <alignment horizontal="center" vertical="center"/>
    </xf>
    <xf numFmtId="0" fontId="2" fillId="8" borderId="72" xfId="0" applyFont="1" applyFill="1" applyBorder="1" applyAlignment="1">
      <alignment horizontal="center" vertical="center"/>
    </xf>
    <xf numFmtId="0" fontId="2" fillId="25" borderId="18" xfId="0" applyFont="1" applyFill="1" applyBorder="1" applyAlignment="1">
      <alignment horizontal="center" vertical="center" wrapText="1"/>
    </xf>
    <xf numFmtId="0" fontId="2" fillId="25" borderId="83" xfId="0" applyFont="1" applyFill="1" applyBorder="1" applyAlignment="1">
      <alignment horizontal="center" vertical="center" wrapText="1"/>
    </xf>
    <xf numFmtId="0" fontId="0" fillId="8" borderId="57" xfId="0" applyFill="1" applyBorder="1" applyAlignment="1" applyProtection="1">
      <alignment horizontal="center" vertical="center"/>
      <protection locked="0"/>
    </xf>
    <xf numFmtId="0" fontId="0" fillId="8" borderId="50" xfId="0" applyFill="1" applyBorder="1" applyAlignment="1" applyProtection="1">
      <alignment horizontal="center" vertical="center"/>
      <protection locked="0"/>
    </xf>
    <xf numFmtId="0" fontId="0" fillId="8" borderId="59" xfId="0" applyFill="1" applyBorder="1" applyAlignment="1" applyProtection="1">
      <alignment horizontal="center" vertical="center"/>
      <protection locked="0"/>
    </xf>
    <xf numFmtId="165" fontId="17" fillId="8" borderId="71" xfId="0" applyNumberFormat="1" applyFont="1" applyFill="1" applyBorder="1" applyAlignment="1">
      <alignment horizontal="center" vertical="center"/>
    </xf>
    <xf numFmtId="165" fontId="17" fillId="8" borderId="73" xfId="0" applyNumberFormat="1" applyFont="1" applyFill="1" applyBorder="1" applyAlignment="1">
      <alignment horizontal="center" vertical="center"/>
    </xf>
    <xf numFmtId="165" fontId="17" fillId="8" borderId="72" xfId="0" applyNumberFormat="1" applyFont="1" applyFill="1" applyBorder="1" applyAlignment="1">
      <alignment horizontal="center" vertical="center"/>
    </xf>
    <xf numFmtId="0" fontId="17" fillId="8" borderId="90" xfId="0" applyFont="1" applyFill="1" applyBorder="1" applyAlignment="1">
      <alignment horizontal="center" vertical="center"/>
    </xf>
    <xf numFmtId="0" fontId="17" fillId="8" borderId="78" xfId="0" applyFont="1" applyFill="1" applyBorder="1" applyAlignment="1">
      <alignment horizontal="center" vertical="center"/>
    </xf>
    <xf numFmtId="0" fontId="17" fillId="8" borderId="56" xfId="0" applyFont="1" applyFill="1" applyBorder="1" applyAlignment="1">
      <alignment horizontal="center" vertical="center"/>
    </xf>
    <xf numFmtId="0" fontId="17" fillId="8" borderId="61" xfId="0" applyFont="1" applyFill="1" applyBorder="1" applyAlignment="1">
      <alignment horizontal="center" vertical="center"/>
    </xf>
    <xf numFmtId="0" fontId="17" fillId="8" borderId="79" xfId="0" applyFont="1" applyFill="1" applyBorder="1" applyAlignment="1">
      <alignment horizontal="center" vertical="center"/>
    </xf>
    <xf numFmtId="0" fontId="17" fillId="8" borderId="91" xfId="0" applyFont="1" applyFill="1" applyBorder="1" applyAlignment="1">
      <alignment horizontal="center" vertical="center"/>
    </xf>
    <xf numFmtId="0" fontId="17" fillId="8" borderId="53" xfId="0" applyFont="1" applyFill="1" applyBorder="1" applyAlignment="1">
      <alignment horizontal="center" vertical="center"/>
    </xf>
    <xf numFmtId="0" fontId="17" fillId="8" borderId="80" xfId="0" applyFont="1" applyFill="1" applyBorder="1" applyAlignment="1">
      <alignment horizontal="center" vertical="center"/>
    </xf>
    <xf numFmtId="0" fontId="17" fillId="8" borderId="77" xfId="0" applyFont="1" applyFill="1" applyBorder="1" applyAlignment="1">
      <alignment horizontal="center" vertical="center"/>
    </xf>
    <xf numFmtId="0" fontId="0" fillId="8" borderId="90" xfId="0" applyFill="1" applyBorder="1" applyAlignment="1" applyProtection="1">
      <alignment horizontal="center" vertical="center"/>
      <protection locked="0"/>
    </xf>
    <xf numFmtId="0" fontId="0" fillId="8" borderId="78" xfId="0" applyFill="1" applyBorder="1" applyAlignment="1" applyProtection="1">
      <alignment horizontal="center" vertical="center"/>
      <protection locked="0"/>
    </xf>
    <xf numFmtId="0" fontId="0" fillId="8" borderId="56" xfId="0" applyFill="1" applyBorder="1" applyAlignment="1" applyProtection="1">
      <alignment horizontal="center" vertical="center"/>
      <protection locked="0"/>
    </xf>
    <xf numFmtId="0" fontId="0" fillId="8" borderId="61" xfId="0" applyFill="1" applyBorder="1" applyAlignment="1" applyProtection="1">
      <alignment horizontal="center" vertical="center"/>
      <protection locked="0"/>
    </xf>
    <xf numFmtId="0" fontId="0" fillId="8" borderId="79" xfId="0" applyFill="1" applyBorder="1" applyAlignment="1" applyProtection="1">
      <alignment horizontal="center" vertical="center"/>
      <protection locked="0"/>
    </xf>
    <xf numFmtId="0" fontId="0" fillId="8" borderId="91" xfId="0" applyFill="1" applyBorder="1" applyAlignment="1" applyProtection="1">
      <alignment horizontal="center" vertical="center"/>
      <protection locked="0"/>
    </xf>
    <xf numFmtId="0" fontId="27" fillId="0" borderId="0" xfId="0" applyFont="1" applyAlignment="1">
      <alignment horizontal="center" vertical="center" wrapText="1"/>
    </xf>
    <xf numFmtId="0" fontId="0" fillId="8" borderId="44" xfId="0" applyFill="1" applyBorder="1" applyAlignment="1" applyProtection="1">
      <alignment horizontal="center" vertical="center"/>
      <protection locked="0"/>
    </xf>
    <xf numFmtId="0" fontId="0" fillId="8" borderId="29" xfId="0" applyFill="1" applyBorder="1" applyAlignment="1" applyProtection="1">
      <alignment horizontal="center" vertical="center"/>
      <protection locked="0"/>
    </xf>
    <xf numFmtId="0" fontId="0" fillId="8" borderId="30" xfId="0" applyFill="1" applyBorder="1" applyAlignment="1" applyProtection="1">
      <alignment horizontal="center" vertical="center"/>
      <protection locked="0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5" fillId="15" borderId="54" xfId="0" applyFont="1" applyFill="1" applyBorder="1" applyAlignment="1">
      <alignment horizontal="center" vertical="center"/>
    </xf>
    <xf numFmtId="0" fontId="15" fillId="15" borderId="26" xfId="0" applyFont="1" applyFill="1" applyBorder="1" applyAlignment="1">
      <alignment horizontal="center" vertical="center"/>
    </xf>
    <xf numFmtId="0" fontId="15" fillId="15" borderId="27" xfId="0" applyFont="1" applyFill="1" applyBorder="1" applyAlignment="1">
      <alignment horizontal="center" vertical="center"/>
    </xf>
    <xf numFmtId="0" fontId="13" fillId="0" borderId="71" xfId="0" applyFont="1" applyBorder="1" applyAlignment="1">
      <alignment horizontal="center" vertical="center" wrapText="1"/>
    </xf>
    <xf numFmtId="0" fontId="13" fillId="0" borderId="73" xfId="0" applyFont="1" applyBorder="1" applyAlignment="1">
      <alignment horizontal="center" vertical="center" wrapText="1"/>
    </xf>
    <xf numFmtId="0" fontId="13" fillId="0" borderId="72" xfId="0" applyFont="1" applyBorder="1" applyAlignment="1">
      <alignment horizontal="center" vertical="center" wrapText="1"/>
    </xf>
    <xf numFmtId="0" fontId="15" fillId="7" borderId="39" xfId="0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0" fillId="2" borderId="71" xfId="0" applyFill="1" applyBorder="1" applyAlignment="1">
      <alignment horizontal="center" vertical="center"/>
    </xf>
    <xf numFmtId="0" fontId="0" fillId="2" borderId="73" xfId="0" applyFill="1" applyBorder="1" applyAlignment="1">
      <alignment horizontal="center" vertical="center"/>
    </xf>
    <xf numFmtId="0" fontId="0" fillId="2" borderId="72" xfId="0" applyFill="1" applyBorder="1" applyAlignment="1">
      <alignment horizontal="center" vertical="center"/>
    </xf>
    <xf numFmtId="0" fontId="2" fillId="14" borderId="54" xfId="0" applyFont="1" applyFill="1" applyBorder="1" applyAlignment="1">
      <alignment horizontal="center" vertical="center"/>
    </xf>
    <xf numFmtId="0" fontId="2" fillId="14" borderId="26" xfId="0" applyFont="1" applyFill="1" applyBorder="1" applyAlignment="1">
      <alignment horizontal="center" vertical="center"/>
    </xf>
    <xf numFmtId="0" fontId="2" fillId="14" borderId="27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8" fillId="10" borderId="18" xfId="0" applyFont="1" applyFill="1" applyBorder="1" applyAlignment="1">
      <alignment horizontal="center"/>
    </xf>
    <xf numFmtId="0" fontId="3" fillId="17" borderId="6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164" fontId="2" fillId="16" borderId="27" xfId="0" applyNumberFormat="1" applyFont="1" applyFill="1" applyBorder="1" applyAlignment="1">
      <alignment horizontal="center" vertical="center"/>
    </xf>
    <xf numFmtId="164" fontId="2" fillId="16" borderId="59" xfId="0" applyNumberFormat="1" applyFont="1" applyFill="1" applyBorder="1" applyAlignment="1">
      <alignment horizontal="center" vertical="center"/>
    </xf>
    <xf numFmtId="164" fontId="2" fillId="16" borderId="30" xfId="0" applyNumberFormat="1" applyFont="1" applyFill="1" applyBorder="1" applyAlignment="1">
      <alignment horizontal="center" vertical="center"/>
    </xf>
    <xf numFmtId="164" fontId="22" fillId="18" borderId="83" xfId="0" applyNumberFormat="1" applyFont="1" applyFill="1" applyBorder="1" applyAlignment="1">
      <alignment horizontal="center" vertical="center"/>
    </xf>
    <xf numFmtId="164" fontId="2" fillId="16" borderId="48" xfId="0" applyNumberFormat="1" applyFont="1" applyFill="1" applyBorder="1" applyAlignment="1">
      <alignment horizontal="center" vertical="center"/>
    </xf>
    <xf numFmtId="0" fontId="38" fillId="2" borderId="0" xfId="0" applyFont="1" applyFill="1" applyAlignment="1">
      <alignment horizontal="center" vertical="center" wrapText="1"/>
    </xf>
    <xf numFmtId="0" fontId="39" fillId="2" borderId="0" xfId="0" applyFont="1" applyFill="1" applyAlignment="1">
      <alignment horizontal="center" vertical="center" wrapText="1"/>
    </xf>
    <xf numFmtId="14" fontId="40" fillId="2" borderId="0" xfId="0" applyNumberFormat="1" applyFont="1" applyFill="1" applyAlignment="1">
      <alignment horizontal="center" vertical="center"/>
    </xf>
    <xf numFmtId="0" fontId="39" fillId="2" borderId="0" xfId="0" applyFont="1" applyFill="1" applyAlignment="1">
      <alignment horizontal="center"/>
    </xf>
    <xf numFmtId="0" fontId="41" fillId="2" borderId="0" xfId="0" applyFont="1" applyFill="1" applyAlignment="1">
      <alignment horizontal="left" wrapText="1"/>
    </xf>
  </cellXfs>
  <cellStyles count="2">
    <cellStyle name="Hiperłącze" xfId="1" builtinId="8"/>
    <cellStyle name="Normalny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E8E8E8"/>
      <rgbColor rgb="FFFF00FF"/>
      <rgbColor rgb="FF00FFFF"/>
      <rgbColor rgb="FF700000"/>
      <rgbColor rgb="FF008000"/>
      <rgbColor rgb="FF000080"/>
      <rgbColor rgb="FF808000"/>
      <rgbColor rgb="FF800080"/>
      <rgbColor rgb="FF008080"/>
      <rgbColor rgb="FFD9D9D9"/>
      <rgbColor rgb="FF808080"/>
      <rgbColor rgb="FF96DCF8"/>
      <rgbColor rgb="FF993366"/>
      <rgbColor rgb="FFFFFFD1"/>
      <rgbColor rgb="FFDCEAF7"/>
      <rgbColor rgb="FF660066"/>
      <rgbColor rgb="FFF2AA84"/>
      <rgbColor rgb="FF0070C0"/>
      <rgbColor rgb="FFD1D1D1"/>
      <rgbColor rgb="FF000080"/>
      <rgbColor rgb="FFFF00FF"/>
      <rgbColor rgb="FFEEEEEE"/>
      <rgbColor rgb="FF00FFFF"/>
      <rgbColor rgb="FF800080"/>
      <rgbColor rgb="FF800000"/>
      <rgbColor rgb="FF008080"/>
      <rgbColor rgb="FF0000FF"/>
      <rgbColor rgb="FF00CCFF"/>
      <rgbColor rgb="FFC1E5F5"/>
      <rgbColor rgb="FFD9F2D0"/>
      <rgbColor rgb="FFFAE3D6"/>
      <rgbColor rgb="FFA6CAEC"/>
      <rgbColor rgb="FFF2A18F"/>
      <rgbColor rgb="FFF2CFEE"/>
      <rgbColor rgb="FFFBE3D6"/>
      <rgbColor rgb="FF3366FF"/>
      <rgbColor rgb="FF33CCCC"/>
      <rgbColor rgb="FF99CC00"/>
      <rgbColor rgb="FFFFC000"/>
      <rgbColor rgb="FFFF9900"/>
      <rgbColor rgb="FFFF6600"/>
      <rgbColor rgb="FF467886"/>
      <rgbColor rgb="FFFCEDFB"/>
      <rgbColor rgb="FF003366"/>
      <rgbColor rgb="FF4E95D9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567691</xdr:colOff>
      <xdr:row>4</xdr:row>
      <xdr:rowOff>1905</xdr:rowOff>
    </xdr:from>
    <xdr:to>
      <xdr:col>13</xdr:col>
      <xdr:colOff>1962150</xdr:colOff>
      <xdr:row>13</xdr:row>
      <xdr:rowOff>209550</xdr:rowOff>
    </xdr:to>
    <xdr:pic>
      <xdr:nvPicPr>
        <xdr:cNvPr id="2" name="Obraz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806816" y="792480"/>
          <a:ext cx="3518534" cy="32842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276226</xdr:colOff>
      <xdr:row>5</xdr:row>
      <xdr:rowOff>59130</xdr:rowOff>
    </xdr:from>
    <xdr:to>
      <xdr:col>14</xdr:col>
      <xdr:colOff>549516</xdr:colOff>
      <xdr:row>14</xdr:row>
      <xdr:rowOff>190499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55D43F7E-8295-4C8B-BE86-CCAB7CFE76B7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362826" y="1316430"/>
          <a:ext cx="2296400" cy="2188769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485700</xdr:colOff>
      <xdr:row>5</xdr:row>
      <xdr:rowOff>162000</xdr:rowOff>
    </xdr:from>
    <xdr:to>
      <xdr:col>18</xdr:col>
      <xdr:colOff>244080</xdr:colOff>
      <xdr:row>11</xdr:row>
      <xdr:rowOff>92884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943900" y="1444700"/>
          <a:ext cx="2026600" cy="19589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57240</xdr:colOff>
      <xdr:row>5</xdr:row>
      <xdr:rowOff>66600</xdr:rowOff>
    </xdr:from>
    <xdr:to>
      <xdr:col>10</xdr:col>
      <xdr:colOff>472485</xdr:colOff>
      <xdr:row>9</xdr:row>
      <xdr:rowOff>286370</xdr:rowOff>
    </xdr:to>
    <xdr:pic>
      <xdr:nvPicPr>
        <xdr:cNvPr id="3" name="Obraz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226200" y="1352520"/>
          <a:ext cx="2106360" cy="18194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6982</xdr:colOff>
      <xdr:row>5</xdr:row>
      <xdr:rowOff>299487</xdr:rowOff>
    </xdr:from>
    <xdr:to>
      <xdr:col>19</xdr:col>
      <xdr:colOff>18601</xdr:colOff>
      <xdr:row>17</xdr:row>
      <xdr:rowOff>194534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465247" y="2070016"/>
          <a:ext cx="2641415" cy="2679373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568080</xdr:colOff>
      <xdr:row>0</xdr:row>
      <xdr:rowOff>99720</xdr:rowOff>
    </xdr:from>
    <xdr:to>
      <xdr:col>6</xdr:col>
      <xdr:colOff>629510</xdr:colOff>
      <xdr:row>9</xdr:row>
      <xdr:rowOff>206640</xdr:rowOff>
    </xdr:to>
    <xdr:pic>
      <xdr:nvPicPr>
        <xdr:cNvPr id="4" name="Obraz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01800" y="99720"/>
          <a:ext cx="2208960" cy="18216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595347</xdr:colOff>
      <xdr:row>0</xdr:row>
      <xdr:rowOff>120090</xdr:rowOff>
    </xdr:from>
    <xdr:to>
      <xdr:col>6</xdr:col>
      <xdr:colOff>820979</xdr:colOff>
      <xdr:row>11</xdr:row>
      <xdr:rowOff>95586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F5E60BE9-25BE-48EC-9413-145CA6EE4C9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00547" y="120090"/>
          <a:ext cx="2082372" cy="2177676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registrationbb@pzjudo.p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gistrationbb@pzjudo.p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mailto:registrationbb@pzjudo.p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mailto:registrationbb@pzjudo.p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33"/>
  <sheetViews>
    <sheetView zoomScaleNormal="100" workbookViewId="0">
      <selection activeCell="B14" sqref="B14:I14"/>
    </sheetView>
  </sheetViews>
  <sheetFormatPr defaultColWidth="0" defaultRowHeight="14.4" zeroHeight="1" x14ac:dyDescent="0.3"/>
  <cols>
    <col min="1" max="1" width="2.33203125" style="2" customWidth="1"/>
    <col min="2" max="9" width="14.6640625" style="2" customWidth="1"/>
    <col min="10" max="10" width="9.109375" style="2" customWidth="1"/>
    <col min="11" max="12" width="6.6640625" style="2" customWidth="1"/>
    <col min="13" max="13" width="8.6640625" style="2" customWidth="1"/>
    <col min="14" max="14" width="30" style="2" customWidth="1"/>
    <col min="15" max="15" width="3" style="2" customWidth="1"/>
    <col min="16" max="16384" width="10.33203125" style="2" hidden="1"/>
  </cols>
  <sheetData>
    <row r="1" spans="2:14" ht="15" thickBot="1" x14ac:dyDescent="0.35"/>
    <row r="2" spans="2:14" x14ac:dyDescent="0.3">
      <c r="B2" s="400"/>
      <c r="C2" s="400"/>
      <c r="D2" s="400"/>
      <c r="E2" s="400"/>
      <c r="F2" s="400"/>
      <c r="G2" s="3"/>
      <c r="H2" s="3"/>
      <c r="I2" s="3"/>
      <c r="J2" s="3"/>
      <c r="K2" s="3"/>
      <c r="L2" s="3"/>
      <c r="M2" s="3"/>
      <c r="N2" s="4"/>
    </row>
    <row r="3" spans="2:14" x14ac:dyDescent="0.3">
      <c r="B3" s="6"/>
      <c r="N3" s="5"/>
    </row>
    <row r="4" spans="2:14" ht="19.5" customHeight="1" thickBot="1" x14ac:dyDescent="0.55000000000000004">
      <c r="B4" s="7" t="s">
        <v>0</v>
      </c>
      <c r="C4" s="8"/>
      <c r="D4" s="8"/>
      <c r="E4" s="8"/>
      <c r="F4" s="8"/>
      <c r="G4" s="8"/>
      <c r="H4" s="8"/>
      <c r="I4" s="8"/>
      <c r="N4" s="5"/>
    </row>
    <row r="5" spans="2:14" ht="42" customHeight="1" thickBot="1" x14ac:dyDescent="0.45">
      <c r="B5" s="399"/>
      <c r="C5" s="399"/>
      <c r="D5" s="399"/>
      <c r="E5" s="399"/>
      <c r="F5" s="399"/>
      <c r="G5" s="399"/>
      <c r="H5" s="399"/>
      <c r="I5" s="399"/>
      <c r="N5" s="5"/>
    </row>
    <row r="6" spans="2:14" ht="19.5" customHeight="1" x14ac:dyDescent="0.3">
      <c r="B6" s="9"/>
      <c r="C6" s="8"/>
      <c r="D6" s="8"/>
      <c r="E6" s="8"/>
      <c r="F6" s="8"/>
      <c r="G6" s="8"/>
      <c r="H6" s="8"/>
      <c r="I6" s="8"/>
      <c r="N6" s="5"/>
    </row>
    <row r="7" spans="2:14" ht="19.5" customHeight="1" thickBot="1" x14ac:dyDescent="0.55000000000000004">
      <c r="B7" s="7" t="s">
        <v>3</v>
      </c>
      <c r="C7" s="8"/>
      <c r="D7" s="8"/>
      <c r="E7" s="8"/>
      <c r="F7" s="8"/>
      <c r="G7" s="8"/>
      <c r="H7" s="8"/>
      <c r="I7" s="8"/>
      <c r="N7" s="5"/>
    </row>
    <row r="8" spans="2:14" ht="42" customHeight="1" thickBot="1" x14ac:dyDescent="0.45">
      <c r="B8" s="399"/>
      <c r="C8" s="399"/>
      <c r="D8" s="399"/>
      <c r="E8" s="399"/>
      <c r="F8" s="399"/>
      <c r="G8" s="399"/>
      <c r="H8" s="399"/>
      <c r="I8" s="399"/>
      <c r="N8" s="5"/>
    </row>
    <row r="9" spans="2:14" ht="19.5" customHeight="1" x14ac:dyDescent="0.3">
      <c r="B9" s="9"/>
      <c r="C9" s="8"/>
      <c r="D9" s="8"/>
      <c r="E9" s="8"/>
      <c r="F9" s="8"/>
      <c r="G9" s="8"/>
      <c r="H9" s="8"/>
      <c r="I9" s="8"/>
      <c r="N9" s="5"/>
    </row>
    <row r="10" spans="2:14" ht="19.5" customHeight="1" thickBot="1" x14ac:dyDescent="0.55000000000000004">
      <c r="B10" s="7" t="s">
        <v>4</v>
      </c>
      <c r="C10" s="8"/>
      <c r="D10" s="8"/>
      <c r="E10" s="8"/>
      <c r="F10" s="8"/>
      <c r="G10" s="8"/>
      <c r="H10" s="8"/>
      <c r="I10" s="8"/>
      <c r="N10" s="5"/>
    </row>
    <row r="11" spans="2:14" ht="42" customHeight="1" thickBot="1" x14ac:dyDescent="0.45">
      <c r="B11" s="399"/>
      <c r="C11" s="399"/>
      <c r="D11" s="399"/>
      <c r="E11" s="399"/>
      <c r="F11" s="399"/>
      <c r="G11" s="399"/>
      <c r="H11" s="399"/>
      <c r="I11" s="399"/>
      <c r="N11" s="5"/>
    </row>
    <row r="12" spans="2:14" ht="19.5" customHeight="1" x14ac:dyDescent="0.3">
      <c r="B12" s="9"/>
      <c r="C12" s="8"/>
      <c r="D12" s="8"/>
      <c r="E12" s="8"/>
      <c r="F12" s="8"/>
      <c r="G12" s="8"/>
      <c r="H12" s="8"/>
      <c r="I12" s="8"/>
      <c r="N12" s="5"/>
    </row>
    <row r="13" spans="2:14" ht="19.5" customHeight="1" thickBot="1" x14ac:dyDescent="0.55000000000000004">
      <c r="B13" s="7" t="s">
        <v>5</v>
      </c>
      <c r="C13" s="8"/>
      <c r="D13" s="8"/>
      <c r="E13" s="8"/>
      <c r="F13" s="8"/>
      <c r="G13" s="8"/>
      <c r="H13" s="8"/>
      <c r="I13" s="8"/>
      <c r="L13" s="8"/>
      <c r="N13" s="5"/>
    </row>
    <row r="14" spans="2:14" ht="42" customHeight="1" thickBot="1" x14ac:dyDescent="0.45">
      <c r="B14" s="401"/>
      <c r="C14" s="401"/>
      <c r="D14" s="401"/>
      <c r="E14" s="401"/>
      <c r="F14" s="401"/>
      <c r="G14" s="401"/>
      <c r="H14" s="401"/>
      <c r="I14" s="401"/>
      <c r="N14" s="5"/>
    </row>
    <row r="15" spans="2:14" ht="19.5" customHeight="1" x14ac:dyDescent="0.3">
      <c r="B15" s="10"/>
      <c r="C15" s="11"/>
      <c r="D15" s="11"/>
      <c r="E15" s="11"/>
      <c r="F15" s="11"/>
      <c r="G15" s="11"/>
      <c r="H15" s="11"/>
      <c r="I15" s="11"/>
      <c r="N15" s="5"/>
    </row>
    <row r="16" spans="2:14" ht="19.5" customHeight="1" thickBot="1" x14ac:dyDescent="0.55000000000000004">
      <c r="B16" s="7" t="s">
        <v>6</v>
      </c>
      <c r="C16" s="8"/>
      <c r="D16" s="8"/>
      <c r="E16" s="8"/>
      <c r="F16" s="8"/>
      <c r="G16" s="8"/>
      <c r="H16" s="8"/>
      <c r="I16" s="8"/>
      <c r="N16" s="5"/>
    </row>
    <row r="17" spans="2:14" ht="42" customHeight="1" thickBot="1" x14ac:dyDescent="0.45">
      <c r="B17" s="399"/>
      <c r="C17" s="399"/>
      <c r="D17" s="399"/>
      <c r="E17" s="399"/>
      <c r="F17" s="399"/>
      <c r="G17" s="399"/>
      <c r="H17" s="399"/>
      <c r="I17" s="399"/>
      <c r="N17" s="5"/>
    </row>
    <row r="18" spans="2:14" ht="19.5" customHeight="1" x14ac:dyDescent="0.3">
      <c r="B18" s="6" t="s">
        <v>7</v>
      </c>
      <c r="N18" s="5"/>
    </row>
    <row r="19" spans="2:14" ht="38.25" customHeight="1" x14ac:dyDescent="0.6">
      <c r="B19" s="12" t="s">
        <v>164</v>
      </c>
      <c r="C19" s="331"/>
      <c r="L19" s="332" t="s">
        <v>1</v>
      </c>
      <c r="N19" s="5"/>
    </row>
    <row r="20" spans="2:14" ht="15" customHeight="1" x14ac:dyDescent="0.3">
      <c r="B20" s="6"/>
      <c r="L20" s="332" t="s">
        <v>2</v>
      </c>
      <c r="N20" s="5"/>
    </row>
    <row r="21" spans="2:14" ht="15" customHeight="1" x14ac:dyDescent="0.3">
      <c r="B21" s="6"/>
      <c r="L21" s="333" t="s">
        <v>154</v>
      </c>
      <c r="N21" s="5"/>
    </row>
    <row r="22" spans="2:14" ht="15.6" x14ac:dyDescent="0.3">
      <c r="B22" s="6"/>
      <c r="L22" s="332" t="s">
        <v>155</v>
      </c>
      <c r="N22" s="5"/>
    </row>
    <row r="23" spans="2:14" ht="15.6" x14ac:dyDescent="0.3">
      <c r="B23" s="6"/>
      <c r="L23" s="332" t="s">
        <v>113</v>
      </c>
      <c r="N23" s="5"/>
    </row>
    <row r="24" spans="2:14" ht="15.6" x14ac:dyDescent="0.3">
      <c r="B24" s="6"/>
      <c r="L24" s="332" t="s">
        <v>156</v>
      </c>
      <c r="N24" s="5"/>
    </row>
    <row r="25" spans="2:14" ht="15" thickBot="1" x14ac:dyDescent="0.35">
      <c r="B25" s="13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5"/>
    </row>
    <row r="26" spans="2:14" x14ac:dyDescent="0.3"/>
    <row r="27" spans="2:14" x14ac:dyDescent="0.3"/>
    <row r="28" spans="2:14" x14ac:dyDescent="0.3"/>
    <row r="29" spans="2:14" x14ac:dyDescent="0.3"/>
    <row r="30" spans="2:14" x14ac:dyDescent="0.3"/>
    <row r="31" spans="2:14" x14ac:dyDescent="0.3"/>
    <row r="32" spans="2:14" x14ac:dyDescent="0.3"/>
    <row r="33" x14ac:dyDescent="0.3"/>
  </sheetData>
  <sheetProtection algorithmName="SHA-512" hashValue="fiAqDdxL1X0eoNE0U5ptWbSi2tBlCcSiLQzdNQfEKDtvxipBSiXkdMvhzg+VvHyKsqikqILTvQlfJt68CKHtZQ==" saltValue="7/VsD8I/MmyiJtLrPGsglA==" spinCount="100000" sheet="1"/>
  <mergeCells count="6">
    <mergeCell ref="B17:I17"/>
    <mergeCell ref="B2:F2"/>
    <mergeCell ref="B5:I5"/>
    <mergeCell ref="B8:I8"/>
    <mergeCell ref="B11:I11"/>
    <mergeCell ref="B14:I14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97533-7785-42D5-8706-46B1D47D0A79}">
  <dimension ref="A1:AK63"/>
  <sheetViews>
    <sheetView showGridLines="0" topLeftCell="A5" zoomScaleNormal="100" workbookViewId="0">
      <selection activeCell="C29" sqref="C29"/>
    </sheetView>
  </sheetViews>
  <sheetFormatPr defaultColWidth="8.44140625" defaultRowHeight="14.4" zeroHeight="1" x14ac:dyDescent="0.3"/>
  <cols>
    <col min="1" max="1" width="4.44140625" customWidth="1"/>
    <col min="2" max="2" width="6.33203125" customWidth="1"/>
    <col min="3" max="3" width="13.6640625" customWidth="1"/>
    <col min="4" max="4" width="11.33203125" customWidth="1"/>
    <col min="5" max="5" width="5.5546875" customWidth="1"/>
    <col min="6" max="6" width="11.109375" style="16" bestFit="1" customWidth="1"/>
    <col min="7" max="7" width="11" customWidth="1"/>
    <col min="8" max="11" width="9.109375" customWidth="1"/>
    <col min="12" max="12" width="11.33203125" customWidth="1"/>
    <col min="13" max="16" width="9.109375" customWidth="1"/>
    <col min="17" max="17" width="10.109375" bestFit="1" customWidth="1"/>
    <col min="18" max="18" width="5.6640625" hidden="1" customWidth="1"/>
    <col min="19" max="19" width="22" customWidth="1"/>
    <col min="20" max="20" width="12.33203125" customWidth="1"/>
    <col min="21" max="21" width="22.6640625" customWidth="1"/>
    <col min="22" max="22" width="13.6640625" customWidth="1"/>
    <col min="23" max="23" width="11.5546875" customWidth="1"/>
    <col min="24" max="24" width="13.6640625" customWidth="1"/>
    <col min="25" max="25" width="10" customWidth="1"/>
    <col min="26" max="26" width="10.109375" customWidth="1"/>
    <col min="27" max="27" width="17.88671875" customWidth="1"/>
    <col min="28" max="28" width="9.44140625" customWidth="1"/>
    <col min="29" max="31" width="9.109375" hidden="1" customWidth="1"/>
    <col min="32" max="32" width="9.109375" customWidth="1"/>
    <col min="33" max="33" width="12.33203125" customWidth="1"/>
    <col min="34" max="34" width="16" hidden="1" customWidth="1"/>
    <col min="35" max="37" width="8.44140625" hidden="1" customWidth="1"/>
  </cols>
  <sheetData>
    <row r="1" spans="1:37" ht="23.25" customHeight="1" thickBot="1" x14ac:dyDescent="0.45">
      <c r="A1" s="241" t="s">
        <v>8</v>
      </c>
      <c r="B1" s="18"/>
      <c r="C1" s="18"/>
      <c r="D1" s="18"/>
      <c r="E1" s="18"/>
      <c r="F1" s="19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"/>
      <c r="Z1" s="1"/>
      <c r="AA1" s="1"/>
      <c r="AB1" s="18"/>
      <c r="AC1" s="18"/>
      <c r="AD1" s="18"/>
      <c r="AE1" s="18"/>
      <c r="AF1" s="20"/>
    </row>
    <row r="2" spans="1:37" ht="25.95" customHeight="1" thickBot="1" x14ac:dyDescent="0.35">
      <c r="A2" s="21"/>
      <c r="B2" s="2"/>
      <c r="C2" s="2"/>
      <c r="D2" s="2"/>
      <c r="E2" s="2"/>
      <c r="F2" s="22"/>
      <c r="G2" s="364" t="s">
        <v>172</v>
      </c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2"/>
      <c r="V2" s="373" t="s">
        <v>122</v>
      </c>
      <c r="W2" s="375">
        <v>60</v>
      </c>
      <c r="X2" s="2"/>
      <c r="Y2" s="240"/>
      <c r="Z2" s="240"/>
      <c r="AA2" s="240"/>
      <c r="AB2" s="2"/>
      <c r="AC2" s="2"/>
      <c r="AD2" s="2"/>
      <c r="AE2" s="2"/>
      <c r="AF2" s="23"/>
    </row>
    <row r="3" spans="1:37" ht="25.95" customHeight="1" thickBot="1" x14ac:dyDescent="0.35">
      <c r="A3" s="21"/>
      <c r="B3" s="365" t="s">
        <v>173</v>
      </c>
      <c r="C3" s="365"/>
      <c r="D3" s="365"/>
      <c r="E3" s="365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2"/>
      <c r="V3" s="373"/>
      <c r="W3" s="375"/>
      <c r="X3" s="2"/>
      <c r="Y3" s="240"/>
      <c r="Z3" s="240"/>
      <c r="AA3" s="240"/>
      <c r="AB3" s="2"/>
      <c r="AC3" s="2"/>
      <c r="AF3" s="311"/>
    </row>
    <row r="4" spans="1:37" ht="25.95" customHeight="1" thickBot="1" x14ac:dyDescent="0.35">
      <c r="A4" s="21"/>
      <c r="B4" s="2" t="s">
        <v>9</v>
      </c>
      <c r="C4" s="2"/>
      <c r="D4" s="2"/>
      <c r="E4" s="2"/>
      <c r="F4" s="22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2"/>
      <c r="V4" s="374"/>
      <c r="W4" s="376"/>
      <c r="X4" s="2"/>
      <c r="Y4" s="240"/>
      <c r="Z4" s="240"/>
      <c r="AA4" s="2"/>
      <c r="AB4" s="2"/>
      <c r="AC4" s="2"/>
      <c r="AD4" s="2"/>
      <c r="AE4" s="2"/>
      <c r="AF4" s="23"/>
    </row>
    <row r="5" spans="1:37" ht="25.95" customHeight="1" thickBot="1" x14ac:dyDescent="0.35">
      <c r="A5" s="21"/>
      <c r="B5" s="2" t="s">
        <v>3</v>
      </c>
      <c r="C5" s="24" t="s">
        <v>126</v>
      </c>
      <c r="D5" s="2"/>
      <c r="E5" s="2"/>
      <c r="F5" s="22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2"/>
      <c r="V5" s="2"/>
      <c r="W5" s="2"/>
      <c r="X5" s="239"/>
      <c r="Y5" s="26"/>
      <c r="Z5" s="26"/>
      <c r="AA5" s="27"/>
      <c r="AB5" s="2"/>
      <c r="AC5" s="2"/>
      <c r="AD5" s="2"/>
      <c r="AE5" s="2"/>
      <c r="AF5" s="23"/>
    </row>
    <row r="6" spans="1:37" ht="33.75" customHeight="1" thickBot="1" x14ac:dyDescent="0.35">
      <c r="A6" s="21"/>
      <c r="B6" s="2"/>
      <c r="C6" s="2"/>
      <c r="D6" s="2"/>
      <c r="E6" s="2"/>
      <c r="F6" s="2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404" t="s">
        <v>115</v>
      </c>
      <c r="W6" s="405"/>
      <c r="X6" s="406"/>
      <c r="Y6" s="28"/>
      <c r="Z6" s="28"/>
      <c r="AA6" s="29"/>
      <c r="AB6" s="2"/>
      <c r="AC6" s="2"/>
      <c r="AD6" s="2"/>
      <c r="AE6" s="2"/>
      <c r="AF6" s="23"/>
    </row>
    <row r="7" spans="1:37" ht="29.25" customHeight="1" thickBot="1" x14ac:dyDescent="0.35">
      <c r="A7" s="21"/>
      <c r="B7" s="2"/>
      <c r="C7" s="2"/>
      <c r="D7" s="2"/>
      <c r="E7" s="2"/>
      <c r="F7" s="2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42" t="s">
        <v>10</v>
      </c>
      <c r="W7" s="243" t="s">
        <v>11</v>
      </c>
      <c r="X7" s="244" t="s">
        <v>116</v>
      </c>
      <c r="Y7" s="240"/>
      <c r="Z7" s="240"/>
      <c r="AA7" s="29"/>
      <c r="AB7" s="2"/>
      <c r="AC7" s="2"/>
      <c r="AD7" s="2"/>
      <c r="AE7" s="2"/>
      <c r="AF7" s="23"/>
    </row>
    <row r="8" spans="1:37" x14ac:dyDescent="0.3">
      <c r="A8" s="21"/>
      <c r="B8" s="2"/>
      <c r="C8" s="2"/>
      <c r="D8" s="2"/>
      <c r="E8" s="2"/>
      <c r="F8" s="2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402" t="s">
        <v>117</v>
      </c>
      <c r="U8" s="245" t="s">
        <v>175</v>
      </c>
      <c r="V8" s="234">
        <v>700</v>
      </c>
      <c r="W8" s="234">
        <v>540</v>
      </c>
      <c r="X8" s="246">
        <v>475</v>
      </c>
      <c r="Y8" s="313" t="s">
        <v>127</v>
      </c>
      <c r="Z8" s="240"/>
      <c r="AA8" s="29"/>
      <c r="AB8" s="2"/>
      <c r="AC8" s="2"/>
      <c r="AD8" s="2"/>
      <c r="AE8" s="2"/>
      <c r="AF8" s="23"/>
      <c r="AH8" t="s">
        <v>114</v>
      </c>
      <c r="AI8" t="s">
        <v>10</v>
      </c>
      <c r="AJ8" t="s">
        <v>11</v>
      </c>
    </row>
    <row r="9" spans="1:37" ht="14.7" customHeight="1" x14ac:dyDescent="0.3">
      <c r="A9" s="21"/>
      <c r="B9" s="2"/>
      <c r="C9" s="2"/>
      <c r="D9" s="2"/>
      <c r="E9" s="2"/>
      <c r="F9" s="2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403"/>
      <c r="U9" s="247" t="s">
        <v>176</v>
      </c>
      <c r="V9" s="228">
        <v>970</v>
      </c>
      <c r="W9" s="228">
        <v>815</v>
      </c>
      <c r="X9" s="248">
        <v>745</v>
      </c>
      <c r="Y9" s="313" t="s">
        <v>127</v>
      </c>
      <c r="Z9" s="240"/>
      <c r="AA9" s="29"/>
      <c r="AB9" s="2"/>
      <c r="AC9" s="2"/>
      <c r="AD9" s="2"/>
      <c r="AE9" s="2"/>
      <c r="AF9" s="23"/>
      <c r="AH9" t="s">
        <v>128</v>
      </c>
      <c r="AI9" t="s">
        <v>10</v>
      </c>
      <c r="AJ9" t="s">
        <v>11</v>
      </c>
      <c r="AK9" t="s">
        <v>116</v>
      </c>
    </row>
    <row r="10" spans="1:37" ht="14.7" customHeight="1" x14ac:dyDescent="0.3">
      <c r="A10" s="21"/>
      <c r="B10" s="2"/>
      <c r="C10" s="2"/>
      <c r="D10" s="2"/>
      <c r="E10" s="2"/>
      <c r="F10" s="2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414" t="s">
        <v>119</v>
      </c>
      <c r="U10" s="250" t="s">
        <v>157</v>
      </c>
      <c r="V10" s="251">
        <v>600</v>
      </c>
      <c r="W10" s="251">
        <v>445</v>
      </c>
      <c r="X10" s="252">
        <v>375</v>
      </c>
      <c r="Y10" s="313" t="s">
        <v>119</v>
      </c>
      <c r="Z10" s="240"/>
      <c r="AA10" s="29"/>
      <c r="AB10" s="2"/>
      <c r="AC10" s="2"/>
      <c r="AD10" s="2"/>
      <c r="AE10" s="2"/>
      <c r="AF10" s="23"/>
    </row>
    <row r="11" spans="1:37" ht="14.7" customHeight="1" x14ac:dyDescent="0.3">
      <c r="A11" s="21"/>
      <c r="B11" s="2"/>
      <c r="C11" s="2"/>
      <c r="D11" s="2"/>
      <c r="E11" s="2"/>
      <c r="F11" s="2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415"/>
      <c r="U11" s="250" t="s">
        <v>158</v>
      </c>
      <c r="V11" s="251">
        <v>875</v>
      </c>
      <c r="W11" s="251">
        <v>715</v>
      </c>
      <c r="X11" s="252">
        <v>650</v>
      </c>
      <c r="Y11" s="313" t="s">
        <v>119</v>
      </c>
      <c r="Z11" s="240"/>
      <c r="AA11" s="29"/>
      <c r="AB11" s="2"/>
      <c r="AC11" s="2"/>
      <c r="AD11" s="2"/>
      <c r="AE11" s="2"/>
      <c r="AF11" s="23"/>
    </row>
    <row r="12" spans="1:37" ht="14.7" customHeight="1" x14ac:dyDescent="0.3">
      <c r="A12" s="21"/>
      <c r="B12" s="2"/>
      <c r="C12" s="2"/>
      <c r="D12" s="2"/>
      <c r="E12" s="2"/>
      <c r="F12" s="2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415"/>
      <c r="U12" s="250" t="s">
        <v>159</v>
      </c>
      <c r="V12" s="251">
        <v>600</v>
      </c>
      <c r="W12" s="251">
        <v>445</v>
      </c>
      <c r="X12" s="252">
        <v>375</v>
      </c>
      <c r="Y12" s="313" t="s">
        <v>119</v>
      </c>
      <c r="Z12" s="240"/>
      <c r="AA12" s="29"/>
      <c r="AB12" s="2"/>
      <c r="AC12" s="2"/>
      <c r="AD12" s="2"/>
      <c r="AE12" s="2"/>
      <c r="AF12" s="23"/>
    </row>
    <row r="13" spans="1:37" ht="14.7" customHeight="1" x14ac:dyDescent="0.3">
      <c r="A13" s="21"/>
      <c r="B13" s="2"/>
      <c r="C13" s="2"/>
      <c r="D13" s="2"/>
      <c r="E13" s="2"/>
      <c r="F13" s="2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415"/>
      <c r="U13" s="250" t="s">
        <v>160</v>
      </c>
      <c r="V13" s="251">
        <v>875</v>
      </c>
      <c r="W13" s="251">
        <v>715</v>
      </c>
      <c r="X13" s="252">
        <v>650</v>
      </c>
      <c r="Y13" s="313" t="s">
        <v>119</v>
      </c>
      <c r="Z13" s="240"/>
      <c r="AA13" s="29"/>
      <c r="AB13" s="2"/>
      <c r="AC13" s="2"/>
      <c r="AD13" s="2"/>
      <c r="AE13" s="2"/>
      <c r="AF13" s="23"/>
    </row>
    <row r="14" spans="1:37" ht="14.7" customHeight="1" x14ac:dyDescent="0.3">
      <c r="A14" s="21"/>
      <c r="B14" s="2"/>
      <c r="C14" s="2"/>
      <c r="D14" s="2"/>
      <c r="E14" s="2"/>
      <c r="F14" s="2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415"/>
      <c r="U14" s="250" t="s">
        <v>161</v>
      </c>
      <c r="V14" s="251">
        <v>600</v>
      </c>
      <c r="W14" s="251">
        <v>445</v>
      </c>
      <c r="X14" s="252">
        <v>375</v>
      </c>
      <c r="Y14" s="313" t="s">
        <v>119</v>
      </c>
      <c r="Z14" s="240"/>
      <c r="AA14" s="29"/>
      <c r="AB14" s="2"/>
      <c r="AC14" s="2"/>
      <c r="AD14" s="2"/>
      <c r="AE14" s="2"/>
      <c r="AF14" s="23"/>
    </row>
    <row r="15" spans="1:37" ht="15" thickBot="1" x14ac:dyDescent="0.35">
      <c r="A15" s="21"/>
      <c r="B15" s="8" t="s">
        <v>12</v>
      </c>
      <c r="C15" s="2"/>
      <c r="D15" s="2"/>
      <c r="E15" s="2"/>
      <c r="F15" s="2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416"/>
      <c r="U15" s="253" t="s">
        <v>162</v>
      </c>
      <c r="V15" s="231">
        <v>875</v>
      </c>
      <c r="W15" s="231">
        <v>715</v>
      </c>
      <c r="X15" s="254">
        <v>650</v>
      </c>
      <c r="Y15" s="313" t="s">
        <v>119</v>
      </c>
      <c r="Z15" s="2"/>
      <c r="AA15" s="29"/>
      <c r="AB15" s="2"/>
      <c r="AC15" s="2"/>
      <c r="AD15" s="2"/>
      <c r="AE15" s="2"/>
      <c r="AF15" s="23"/>
      <c r="AH15" t="s">
        <v>129</v>
      </c>
      <c r="AI15" t="s">
        <v>10</v>
      </c>
      <c r="AJ15" t="s">
        <v>11</v>
      </c>
    </row>
    <row r="16" spans="1:37" ht="15" thickBot="1" x14ac:dyDescent="0.35">
      <c r="A16" s="21"/>
      <c r="B16" s="35" t="s">
        <v>13</v>
      </c>
      <c r="C16" s="36"/>
      <c r="D16" s="36"/>
      <c r="E16" s="36"/>
      <c r="F16" s="37"/>
      <c r="G16" s="36"/>
      <c r="H16" s="36" t="s">
        <v>4</v>
      </c>
      <c r="I16" s="36"/>
      <c r="J16" s="36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8"/>
      <c r="Z16" s="28"/>
      <c r="AA16" s="29"/>
      <c r="AB16" s="2"/>
      <c r="AC16" s="2"/>
      <c r="AD16" s="2"/>
      <c r="AE16" s="2"/>
      <c r="AF16" s="23"/>
    </row>
    <row r="17" spans="1:32" ht="18.600000000000001" customHeight="1" thickBot="1" x14ac:dyDescent="0.35">
      <c r="A17" s="21"/>
      <c r="B17" s="417" t="str">
        <f>IF('1. Summary'!B5="","",'1. Summary'!B5)</f>
        <v/>
      </c>
      <c r="C17" s="417"/>
      <c r="D17" s="417"/>
      <c r="E17" s="417"/>
      <c r="F17" s="417"/>
      <c r="G17" s="2"/>
      <c r="H17" s="417" t="str">
        <f>IF('1. Summary'!B11="","",'1. Summary'!B11)</f>
        <v/>
      </c>
      <c r="I17" s="417"/>
      <c r="J17" s="417"/>
      <c r="K17" s="417"/>
      <c r="L17" s="417"/>
      <c r="M17" s="41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3"/>
    </row>
    <row r="18" spans="1:32" ht="16.2" thickBot="1" x14ac:dyDescent="0.35">
      <c r="A18" s="21"/>
      <c r="B18" s="36" t="s">
        <v>3</v>
      </c>
      <c r="C18" s="36"/>
      <c r="D18" s="36"/>
      <c r="E18" s="36"/>
      <c r="F18" s="37"/>
      <c r="G18" s="36"/>
      <c r="H18" s="36" t="s">
        <v>5</v>
      </c>
      <c r="I18" s="36"/>
      <c r="J18" s="36"/>
      <c r="K18" s="2"/>
      <c r="L18" s="2"/>
      <c r="M18" s="2"/>
      <c r="N18" s="2"/>
      <c r="O18" s="2"/>
      <c r="P18" s="2"/>
      <c r="Q18" s="2"/>
      <c r="R18" s="2"/>
      <c r="S18" s="2"/>
      <c r="T18" s="314" t="s">
        <v>130</v>
      </c>
      <c r="U18" s="315"/>
      <c r="V18" s="314"/>
      <c r="W18" s="314"/>
      <c r="X18" s="314"/>
      <c r="Y18" s="2"/>
      <c r="Z18" s="2"/>
      <c r="AA18" s="2"/>
      <c r="AB18" s="2"/>
      <c r="AC18" s="2"/>
      <c r="AD18" s="2"/>
      <c r="AE18" s="2"/>
      <c r="AF18" s="23"/>
    </row>
    <row r="19" spans="1:32" ht="18.600000000000001" customHeight="1" thickBot="1" x14ac:dyDescent="0.35">
      <c r="A19" s="21"/>
      <c r="B19" s="417" t="str">
        <f>IF('1. Summary'!B8="","",'1. Summary'!B8)</f>
        <v/>
      </c>
      <c r="C19" s="417"/>
      <c r="D19" s="417"/>
      <c r="E19" s="417"/>
      <c r="F19" s="417"/>
      <c r="G19" s="2"/>
      <c r="H19" s="418" t="str">
        <f>IF('1. Summary'!B14="","",'1. Summary'!B14)</f>
        <v/>
      </c>
      <c r="I19" s="418"/>
      <c r="J19" s="418"/>
      <c r="K19" s="418"/>
      <c r="L19" s="418"/>
      <c r="M19" s="418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3"/>
    </row>
    <row r="20" spans="1:32" x14ac:dyDescent="0.3">
      <c r="A20" s="21"/>
      <c r="B20" s="2"/>
      <c r="C20" s="2"/>
      <c r="D20" s="2"/>
      <c r="E20" s="2"/>
      <c r="F20" s="2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3"/>
    </row>
    <row r="21" spans="1:32" ht="15" thickBot="1" x14ac:dyDescent="0.35">
      <c r="A21" s="21"/>
      <c r="B21" s="2"/>
      <c r="C21" s="2"/>
      <c r="D21" s="2"/>
      <c r="E21" s="2"/>
      <c r="F21" s="2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3"/>
    </row>
    <row r="22" spans="1:32" ht="15" customHeight="1" thickBot="1" x14ac:dyDescent="0.35">
      <c r="A22" s="21"/>
      <c r="B22" s="379" t="s">
        <v>14</v>
      </c>
      <c r="C22" s="408" t="s">
        <v>131</v>
      </c>
      <c r="D22" s="410" t="s">
        <v>16</v>
      </c>
      <c r="E22" s="410" t="s">
        <v>17</v>
      </c>
      <c r="F22" s="412" t="s">
        <v>18</v>
      </c>
      <c r="G22" s="383" t="s">
        <v>19</v>
      </c>
      <c r="H22" s="383"/>
      <c r="I22" s="383"/>
      <c r="J22" s="383"/>
      <c r="K22" s="383"/>
      <c r="L22" s="383"/>
      <c r="M22" s="383"/>
      <c r="N22" s="383"/>
      <c r="O22" s="383"/>
      <c r="P22" s="383"/>
      <c r="Q22" s="373" t="s">
        <v>20</v>
      </c>
      <c r="R22" s="316"/>
      <c r="S22" s="419" t="s">
        <v>132</v>
      </c>
      <c r="T22" s="420"/>
      <c r="U22" s="420"/>
      <c r="V22" s="420"/>
      <c r="W22" s="420"/>
      <c r="X22" s="420"/>
      <c r="Y22" s="420"/>
      <c r="Z22" s="421"/>
      <c r="AA22" s="391" t="s">
        <v>133</v>
      </c>
      <c r="AB22" s="2" t="s">
        <v>134</v>
      </c>
      <c r="AC22" s="2"/>
      <c r="AD22" s="2"/>
      <c r="AE22" s="2"/>
      <c r="AF22" s="23"/>
    </row>
    <row r="23" spans="1:32" ht="15.6" thickTop="1" thickBot="1" x14ac:dyDescent="0.35">
      <c r="A23" s="21"/>
      <c r="B23" s="379"/>
      <c r="C23" s="408"/>
      <c r="D23" s="410"/>
      <c r="E23" s="410"/>
      <c r="F23" s="412"/>
      <c r="G23" s="383"/>
      <c r="H23" s="383"/>
      <c r="I23" s="383"/>
      <c r="J23" s="383"/>
      <c r="K23" s="383"/>
      <c r="L23" s="383"/>
      <c r="M23" s="383"/>
      <c r="N23" s="383"/>
      <c r="O23" s="383"/>
      <c r="P23" s="383"/>
      <c r="Q23" s="373"/>
      <c r="R23" s="316"/>
      <c r="S23" s="422"/>
      <c r="T23" s="423"/>
      <c r="U23" s="423"/>
      <c r="V23" s="423"/>
      <c r="W23" s="423"/>
      <c r="X23" s="423"/>
      <c r="Y23" s="423"/>
      <c r="Z23" s="424"/>
      <c r="AA23" s="391"/>
      <c r="AB23" s="2"/>
      <c r="AC23" s="2"/>
      <c r="AD23" s="2"/>
      <c r="AE23" s="2"/>
      <c r="AF23" s="23"/>
    </row>
    <row r="24" spans="1:32" ht="30.75" customHeight="1" thickTop="1" thickBot="1" x14ac:dyDescent="0.35">
      <c r="A24" s="21"/>
      <c r="B24" s="379"/>
      <c r="C24" s="408"/>
      <c r="D24" s="410"/>
      <c r="E24" s="410"/>
      <c r="F24" s="412"/>
      <c r="G24" s="426" t="s">
        <v>23</v>
      </c>
      <c r="H24" s="426"/>
      <c r="I24" s="426"/>
      <c r="J24" s="426"/>
      <c r="K24" s="427"/>
      <c r="L24" s="427" t="s">
        <v>24</v>
      </c>
      <c r="M24" s="427"/>
      <c r="N24" s="427"/>
      <c r="O24" s="427"/>
      <c r="P24" s="427"/>
      <c r="Q24" s="373"/>
      <c r="R24" s="316"/>
      <c r="S24" s="428" t="s">
        <v>135</v>
      </c>
      <c r="T24" s="430" t="s">
        <v>136</v>
      </c>
      <c r="U24" s="431"/>
      <c r="V24" s="431"/>
      <c r="W24" s="431"/>
      <c r="X24" s="432"/>
      <c r="Y24" s="397" t="s">
        <v>141</v>
      </c>
      <c r="Z24" s="433" t="s">
        <v>20</v>
      </c>
      <c r="AA24" s="391"/>
      <c r="AB24" s="2"/>
      <c r="AC24" s="2"/>
      <c r="AD24" s="2"/>
      <c r="AE24" s="2"/>
      <c r="AF24" s="23"/>
    </row>
    <row r="25" spans="1:32" ht="15.6" thickTop="1" thickBot="1" x14ac:dyDescent="0.35">
      <c r="A25" s="21"/>
      <c r="B25" s="407"/>
      <c r="C25" s="409"/>
      <c r="D25" s="411"/>
      <c r="E25" s="411"/>
      <c r="F25" s="413"/>
      <c r="G25" s="255" t="s">
        <v>27</v>
      </c>
      <c r="H25" s="256" t="s">
        <v>28</v>
      </c>
      <c r="I25" s="256" t="s">
        <v>29</v>
      </c>
      <c r="J25" s="257" t="s">
        <v>30</v>
      </c>
      <c r="K25" s="258" t="s">
        <v>31</v>
      </c>
      <c r="L25" s="255" t="s">
        <v>27</v>
      </c>
      <c r="M25" s="256" t="s">
        <v>28</v>
      </c>
      <c r="N25" s="256" t="s">
        <v>29</v>
      </c>
      <c r="O25" s="257" t="s">
        <v>30</v>
      </c>
      <c r="P25" s="258" t="s">
        <v>31</v>
      </c>
      <c r="Q25" s="373"/>
      <c r="R25" s="316"/>
      <c r="S25" s="429"/>
      <c r="T25" s="438" t="s">
        <v>177</v>
      </c>
      <c r="U25" s="439"/>
      <c r="V25" s="439"/>
      <c r="W25" s="439"/>
      <c r="X25" s="440"/>
      <c r="Y25" s="398"/>
      <c r="Z25" s="434"/>
      <c r="AA25" s="425"/>
      <c r="AB25" s="2"/>
      <c r="AC25" s="2"/>
      <c r="AD25" s="2" t="s">
        <v>137</v>
      </c>
      <c r="AE25" s="2" t="s">
        <v>32</v>
      </c>
      <c r="AF25" s="23"/>
    </row>
    <row r="26" spans="1:32" x14ac:dyDescent="0.3">
      <c r="A26" s="21"/>
      <c r="B26" s="259" t="s">
        <v>33</v>
      </c>
      <c r="C26" s="260" t="s">
        <v>34</v>
      </c>
      <c r="D26" s="261" t="s">
        <v>35</v>
      </c>
      <c r="E26" s="262" t="s">
        <v>36</v>
      </c>
      <c r="F26" s="263" t="s">
        <v>37</v>
      </c>
      <c r="G26" s="264">
        <v>46157</v>
      </c>
      <c r="H26" s="265">
        <v>0.625</v>
      </c>
      <c r="I26" s="261" t="s">
        <v>38</v>
      </c>
      <c r="J26" s="261" t="s">
        <v>39</v>
      </c>
      <c r="K26" s="266" t="s">
        <v>40</v>
      </c>
      <c r="L26" s="264">
        <v>46161</v>
      </c>
      <c r="M26" s="265">
        <v>0.29166666666666702</v>
      </c>
      <c r="N26" s="261" t="s">
        <v>39</v>
      </c>
      <c r="O26" s="261" t="s">
        <v>38</v>
      </c>
      <c r="P26" s="266" t="s">
        <v>41</v>
      </c>
      <c r="Q26" s="50" t="s">
        <v>42</v>
      </c>
      <c r="R26" s="317"/>
      <c r="S26" s="267" t="s">
        <v>175</v>
      </c>
      <c r="T26" s="441" t="s">
        <v>10</v>
      </c>
      <c r="U26" s="442"/>
      <c r="V26" s="442"/>
      <c r="W26" s="442"/>
      <c r="X26" s="443"/>
      <c r="Y26" s="341" t="str">
        <f>IF(LEFT(F26)=" ",40,"")</f>
        <v/>
      </c>
      <c r="Z26" s="348">
        <f>IF(Q26="Yes",60,"")</f>
        <v>60</v>
      </c>
      <c r="AA26" s="268">
        <f t="shared" ref="AA26:AA53" si="0">IFERROR(SUM(AC26:AE26),"choose hotel")</f>
        <v>760</v>
      </c>
      <c r="AB26" s="2"/>
      <c r="AC26" s="269">
        <f t="shared" ref="AC26:AC53" si="1">IF(T26="Single",VLOOKUP($S26,$U$8:$X$15,2,FALSE()),0)+IF(T26="Twin",VLOOKUP($S26,$U$8:$X$15,3,FALSE()),0)+IF(T26="Triple",VLOOKUP($S26,$U$8:$X$15,4,FALSE()),0)</f>
        <v>700</v>
      </c>
      <c r="AD26" s="269" t="str">
        <f t="shared" ref="AD26:AD53" si="2">Y26</f>
        <v/>
      </c>
      <c r="AE26" s="318">
        <f t="shared" ref="AE26:AE53" si="3">IF(Q26="Yes",$W$2,0)</f>
        <v>60</v>
      </c>
      <c r="AF26" s="23"/>
    </row>
    <row r="27" spans="1:32" x14ac:dyDescent="0.3">
      <c r="A27" s="21"/>
      <c r="B27" s="270" t="s">
        <v>43</v>
      </c>
      <c r="C27" s="271" t="s">
        <v>44</v>
      </c>
      <c r="D27" s="272" t="s">
        <v>45</v>
      </c>
      <c r="E27" s="273" t="s">
        <v>46</v>
      </c>
      <c r="F27" s="274" t="s">
        <v>85</v>
      </c>
      <c r="G27" s="275">
        <v>46158</v>
      </c>
      <c r="H27" s="276">
        <v>0.52083333333333304</v>
      </c>
      <c r="I27" s="272" t="s">
        <v>48</v>
      </c>
      <c r="J27" s="272" t="s">
        <v>49</v>
      </c>
      <c r="K27" s="277" t="s">
        <v>50</v>
      </c>
      <c r="L27" s="275">
        <v>46162</v>
      </c>
      <c r="M27" s="276">
        <v>0.8125</v>
      </c>
      <c r="N27" s="272" t="s">
        <v>49</v>
      </c>
      <c r="O27" s="272" t="s">
        <v>48</v>
      </c>
      <c r="P27" s="277" t="s">
        <v>51</v>
      </c>
      <c r="Q27" s="278" t="s">
        <v>52</v>
      </c>
      <c r="R27" s="317"/>
      <c r="S27" s="279" t="s">
        <v>176</v>
      </c>
      <c r="T27" s="444" t="s">
        <v>11</v>
      </c>
      <c r="U27" s="445"/>
      <c r="V27" s="445"/>
      <c r="W27" s="445"/>
      <c r="X27" s="446"/>
      <c r="Y27" s="342">
        <f t="shared" ref="Y27:Y53" si="4">IF(LEFT(F27)=" ",40,"")</f>
        <v>40</v>
      </c>
      <c r="Z27" s="349" t="str">
        <f t="shared" ref="Z27:Z53" si="5">IF(Q27="Yes",60,"")</f>
        <v/>
      </c>
      <c r="AA27" s="280">
        <f t="shared" si="0"/>
        <v>855</v>
      </c>
      <c r="AB27" s="2"/>
      <c r="AC27" s="269">
        <f t="shared" si="1"/>
        <v>815</v>
      </c>
      <c r="AD27" s="269">
        <f t="shared" si="2"/>
        <v>40</v>
      </c>
      <c r="AE27" s="318">
        <f t="shared" si="3"/>
        <v>0</v>
      </c>
      <c r="AF27" s="23"/>
    </row>
    <row r="28" spans="1:32" ht="15" thickBot="1" x14ac:dyDescent="0.35">
      <c r="A28" s="21"/>
      <c r="B28" s="56" t="s">
        <v>138</v>
      </c>
      <c r="C28" s="57" t="s">
        <v>139</v>
      </c>
      <c r="D28" s="58" t="s">
        <v>140</v>
      </c>
      <c r="E28" s="59" t="s">
        <v>36</v>
      </c>
      <c r="F28" s="60" t="s">
        <v>106</v>
      </c>
      <c r="G28" s="61">
        <v>46158</v>
      </c>
      <c r="H28" s="62">
        <v>0.52083333333333304</v>
      </c>
      <c r="I28" s="58" t="s">
        <v>48</v>
      </c>
      <c r="J28" s="58" t="s">
        <v>49</v>
      </c>
      <c r="K28" s="63" t="s">
        <v>50</v>
      </c>
      <c r="L28" s="61">
        <v>46160</v>
      </c>
      <c r="M28" s="62">
        <v>0.8125</v>
      </c>
      <c r="N28" s="58" t="s">
        <v>49</v>
      </c>
      <c r="O28" s="58" t="s">
        <v>48</v>
      </c>
      <c r="P28" s="63" t="s">
        <v>51</v>
      </c>
      <c r="Q28" s="281" t="s">
        <v>42</v>
      </c>
      <c r="R28" s="317"/>
      <c r="S28" s="282" t="s">
        <v>157</v>
      </c>
      <c r="T28" s="447" t="s">
        <v>116</v>
      </c>
      <c r="U28" s="448"/>
      <c r="V28" s="448"/>
      <c r="W28" s="448"/>
      <c r="X28" s="449"/>
      <c r="Y28" s="343" t="str">
        <f t="shared" si="4"/>
        <v/>
      </c>
      <c r="Z28" s="350">
        <f t="shared" si="5"/>
        <v>60</v>
      </c>
      <c r="AA28" s="283">
        <f t="shared" si="0"/>
        <v>435</v>
      </c>
      <c r="AB28" s="2"/>
      <c r="AC28" s="269">
        <f t="shared" si="1"/>
        <v>375</v>
      </c>
      <c r="AD28" s="269" t="str">
        <f>Y28</f>
        <v/>
      </c>
      <c r="AE28" s="318">
        <f t="shared" si="3"/>
        <v>60</v>
      </c>
      <c r="AF28" s="23"/>
    </row>
    <row r="29" spans="1:32" x14ac:dyDescent="0.3">
      <c r="A29" s="21"/>
      <c r="B29" s="68">
        <v>1</v>
      </c>
      <c r="C29" s="69"/>
      <c r="D29" s="70"/>
      <c r="E29" s="71"/>
      <c r="F29" s="72"/>
      <c r="G29" s="73"/>
      <c r="H29" s="310"/>
      <c r="I29" s="70"/>
      <c r="J29" s="74"/>
      <c r="K29" s="75"/>
      <c r="L29" s="73"/>
      <c r="M29" s="310"/>
      <c r="N29" s="70"/>
      <c r="O29" s="74"/>
      <c r="P29" s="75"/>
      <c r="Q29" s="284"/>
      <c r="R29" s="317" t="str">
        <f t="shared" ref="R29:R52" si="6">IFERROR(VLOOKUP(S29,$U$8:$Y$15,5,FALSE),"")</f>
        <v/>
      </c>
      <c r="S29" s="77"/>
      <c r="T29" s="450"/>
      <c r="U29" s="451"/>
      <c r="V29" s="451"/>
      <c r="W29" s="451"/>
      <c r="X29" s="452"/>
      <c r="Y29" s="344"/>
      <c r="Z29" s="349" t="str">
        <f t="shared" si="5"/>
        <v/>
      </c>
      <c r="AA29" s="285">
        <f>IFERROR(SUM(AC29:AE29),"choose hotel")</f>
        <v>0</v>
      </c>
      <c r="AB29" s="2"/>
      <c r="AC29" s="286">
        <f>IF(T29="Single",VLOOKUP($S29,$U$8:$X$15,2,FALSE()),0)+IF(T29="Twin",VLOOKUP($S29,$U$8:$X$15,3,FALSE()),0)+IF(T29="Triple",VLOOKUP($S29,$U$8:$X$15,4,FALSE()),0)</f>
        <v>0</v>
      </c>
      <c r="AD29" s="286">
        <f t="shared" si="2"/>
        <v>0</v>
      </c>
      <c r="AE29" s="319">
        <f t="shared" si="3"/>
        <v>0</v>
      </c>
      <c r="AF29" s="23"/>
    </row>
    <row r="30" spans="1:32" x14ac:dyDescent="0.3">
      <c r="A30" s="21"/>
      <c r="B30" s="81">
        <v>2</v>
      </c>
      <c r="C30" s="82"/>
      <c r="D30" s="83"/>
      <c r="E30" s="84"/>
      <c r="F30" s="85"/>
      <c r="G30" s="86"/>
      <c r="H30" s="83"/>
      <c r="I30" s="83"/>
      <c r="J30" s="87"/>
      <c r="K30" s="88"/>
      <c r="L30" s="86"/>
      <c r="M30" s="83"/>
      <c r="N30" s="83"/>
      <c r="O30" s="87"/>
      <c r="P30" s="88"/>
      <c r="Q30" s="89"/>
      <c r="R30" s="317" t="str">
        <f t="shared" si="6"/>
        <v/>
      </c>
      <c r="S30" s="90"/>
      <c r="T30" s="453"/>
      <c r="U30" s="454"/>
      <c r="V30" s="454"/>
      <c r="W30" s="454"/>
      <c r="X30" s="455"/>
      <c r="Y30" s="345"/>
      <c r="Z30" s="351" t="str">
        <f t="shared" si="5"/>
        <v/>
      </c>
      <c r="AA30" s="285">
        <f t="shared" si="0"/>
        <v>0</v>
      </c>
      <c r="AB30" s="2"/>
      <c r="AC30" s="286">
        <f>IF(T30="Single",VLOOKUP($S30,$U$8:$X$15,2,FALSE()),0)+IF(T30="Twin",VLOOKUP($S30,$U$8:$X$15,3,FALSE()),0)+IF(T30="Triple",VLOOKUP($S30,$U$8:$X$15,4,FALSE()),0)</f>
        <v>0</v>
      </c>
      <c r="AD30" s="286">
        <f>Y30</f>
        <v>0</v>
      </c>
      <c r="AE30" s="319">
        <f t="shared" si="3"/>
        <v>0</v>
      </c>
      <c r="AF30" s="23"/>
    </row>
    <row r="31" spans="1:32" x14ac:dyDescent="0.3">
      <c r="A31" s="21"/>
      <c r="B31" s="68">
        <v>3</v>
      </c>
      <c r="C31" s="82"/>
      <c r="D31" s="83"/>
      <c r="E31" s="84"/>
      <c r="F31" s="85"/>
      <c r="G31" s="86"/>
      <c r="H31" s="83"/>
      <c r="I31" s="83"/>
      <c r="J31" s="87"/>
      <c r="K31" s="88"/>
      <c r="L31" s="86"/>
      <c r="M31" s="83"/>
      <c r="N31" s="83"/>
      <c r="O31" s="87"/>
      <c r="P31" s="88"/>
      <c r="Q31" s="89"/>
      <c r="R31" s="317" t="str">
        <f t="shared" si="6"/>
        <v/>
      </c>
      <c r="S31" s="90"/>
      <c r="T31" s="453"/>
      <c r="U31" s="454"/>
      <c r="V31" s="454"/>
      <c r="W31" s="454"/>
      <c r="X31" s="455"/>
      <c r="Y31" s="345" t="str">
        <f t="shared" si="4"/>
        <v/>
      </c>
      <c r="Z31" s="351" t="str">
        <f t="shared" si="5"/>
        <v/>
      </c>
      <c r="AA31" s="285">
        <f t="shared" si="0"/>
        <v>0</v>
      </c>
      <c r="AB31" s="2"/>
      <c r="AC31" s="286">
        <f t="shared" si="1"/>
        <v>0</v>
      </c>
      <c r="AD31" s="286" t="str">
        <f t="shared" si="2"/>
        <v/>
      </c>
      <c r="AE31" s="319">
        <f t="shared" si="3"/>
        <v>0</v>
      </c>
      <c r="AF31" s="23"/>
    </row>
    <row r="32" spans="1:32" x14ac:dyDescent="0.3">
      <c r="A32" s="21"/>
      <c r="B32" s="81">
        <v>4</v>
      </c>
      <c r="C32" s="82"/>
      <c r="D32" s="83"/>
      <c r="E32" s="84"/>
      <c r="F32" s="85"/>
      <c r="G32" s="86"/>
      <c r="H32" s="83"/>
      <c r="I32" s="83"/>
      <c r="J32" s="87"/>
      <c r="K32" s="88"/>
      <c r="L32" s="86"/>
      <c r="M32" s="83"/>
      <c r="N32" s="83"/>
      <c r="O32" s="87"/>
      <c r="P32" s="88"/>
      <c r="Q32" s="89"/>
      <c r="R32" s="317" t="str">
        <f t="shared" si="6"/>
        <v/>
      </c>
      <c r="S32" s="90"/>
      <c r="T32" s="453"/>
      <c r="U32" s="454"/>
      <c r="V32" s="454"/>
      <c r="W32" s="454"/>
      <c r="X32" s="455"/>
      <c r="Y32" s="345" t="str">
        <f t="shared" si="4"/>
        <v/>
      </c>
      <c r="Z32" s="351" t="str">
        <f t="shared" si="5"/>
        <v/>
      </c>
      <c r="AA32" s="285">
        <f t="shared" si="0"/>
        <v>0</v>
      </c>
      <c r="AB32" s="2"/>
      <c r="AC32" s="286">
        <f t="shared" si="1"/>
        <v>0</v>
      </c>
      <c r="AD32" s="286" t="str">
        <f t="shared" si="2"/>
        <v/>
      </c>
      <c r="AE32" s="319">
        <f t="shared" si="3"/>
        <v>0</v>
      </c>
      <c r="AF32" s="23"/>
    </row>
    <row r="33" spans="1:32" x14ac:dyDescent="0.3">
      <c r="A33" s="21"/>
      <c r="B33" s="68">
        <v>5</v>
      </c>
      <c r="C33" s="82"/>
      <c r="D33" s="83"/>
      <c r="E33" s="84"/>
      <c r="F33" s="85"/>
      <c r="G33" s="86"/>
      <c r="H33" s="83"/>
      <c r="I33" s="83"/>
      <c r="J33" s="87"/>
      <c r="K33" s="88"/>
      <c r="L33" s="86"/>
      <c r="M33" s="83"/>
      <c r="N33" s="83"/>
      <c r="O33" s="87"/>
      <c r="P33" s="88"/>
      <c r="Q33" s="89"/>
      <c r="R33" s="317" t="str">
        <f t="shared" si="6"/>
        <v/>
      </c>
      <c r="S33" s="90"/>
      <c r="T33" s="453"/>
      <c r="U33" s="454"/>
      <c r="V33" s="454"/>
      <c r="W33" s="454"/>
      <c r="X33" s="455"/>
      <c r="Y33" s="345" t="str">
        <f t="shared" si="4"/>
        <v/>
      </c>
      <c r="Z33" s="351" t="str">
        <f t="shared" si="5"/>
        <v/>
      </c>
      <c r="AA33" s="285">
        <f t="shared" si="0"/>
        <v>0</v>
      </c>
      <c r="AB33" s="2"/>
      <c r="AC33" s="286">
        <f t="shared" si="1"/>
        <v>0</v>
      </c>
      <c r="AD33" s="286" t="str">
        <f t="shared" si="2"/>
        <v/>
      </c>
      <c r="AE33" s="319">
        <f t="shared" si="3"/>
        <v>0</v>
      </c>
      <c r="AF33" s="23"/>
    </row>
    <row r="34" spans="1:32" x14ac:dyDescent="0.3">
      <c r="A34" s="21"/>
      <c r="B34" s="81">
        <v>6</v>
      </c>
      <c r="C34" s="82"/>
      <c r="D34" s="83"/>
      <c r="E34" s="84"/>
      <c r="F34" s="85"/>
      <c r="G34" s="86"/>
      <c r="H34" s="83"/>
      <c r="I34" s="83"/>
      <c r="J34" s="87"/>
      <c r="K34" s="88"/>
      <c r="L34" s="86"/>
      <c r="M34" s="83"/>
      <c r="N34" s="83"/>
      <c r="O34" s="87"/>
      <c r="P34" s="88"/>
      <c r="Q34" s="89"/>
      <c r="R34" s="317" t="str">
        <f t="shared" si="6"/>
        <v/>
      </c>
      <c r="S34" s="90"/>
      <c r="T34" s="453"/>
      <c r="U34" s="454"/>
      <c r="V34" s="454"/>
      <c r="W34" s="454"/>
      <c r="X34" s="455"/>
      <c r="Y34" s="345" t="str">
        <f t="shared" si="4"/>
        <v/>
      </c>
      <c r="Z34" s="351" t="str">
        <f t="shared" si="5"/>
        <v/>
      </c>
      <c r="AA34" s="285">
        <f t="shared" si="0"/>
        <v>0</v>
      </c>
      <c r="AB34" s="2"/>
      <c r="AC34" s="286">
        <f t="shared" si="1"/>
        <v>0</v>
      </c>
      <c r="AD34" s="286" t="str">
        <f t="shared" si="2"/>
        <v/>
      </c>
      <c r="AE34" s="319">
        <f t="shared" si="3"/>
        <v>0</v>
      </c>
      <c r="AF34" s="23"/>
    </row>
    <row r="35" spans="1:32" x14ac:dyDescent="0.3">
      <c r="A35" s="21"/>
      <c r="B35" s="68">
        <v>7</v>
      </c>
      <c r="C35" s="82"/>
      <c r="D35" s="83"/>
      <c r="E35" s="84"/>
      <c r="F35" s="85"/>
      <c r="G35" s="86"/>
      <c r="H35" s="83"/>
      <c r="I35" s="83"/>
      <c r="J35" s="87"/>
      <c r="K35" s="88"/>
      <c r="L35" s="86"/>
      <c r="M35" s="83"/>
      <c r="N35" s="83"/>
      <c r="O35" s="87"/>
      <c r="P35" s="88"/>
      <c r="Q35" s="89"/>
      <c r="R35" s="317" t="str">
        <f t="shared" si="6"/>
        <v/>
      </c>
      <c r="S35" s="90"/>
      <c r="T35" s="435"/>
      <c r="U35" s="436"/>
      <c r="V35" s="436"/>
      <c r="W35" s="436"/>
      <c r="X35" s="437"/>
      <c r="Y35" s="345" t="str">
        <f t="shared" si="4"/>
        <v/>
      </c>
      <c r="Z35" s="351" t="str">
        <f t="shared" si="5"/>
        <v/>
      </c>
      <c r="AA35" s="285">
        <f t="shared" si="0"/>
        <v>0</v>
      </c>
      <c r="AB35" s="2"/>
      <c r="AC35" s="286">
        <f t="shared" si="1"/>
        <v>0</v>
      </c>
      <c r="AD35" s="286" t="str">
        <f t="shared" si="2"/>
        <v/>
      </c>
      <c r="AE35" s="319">
        <f t="shared" si="3"/>
        <v>0</v>
      </c>
      <c r="AF35" s="23"/>
    </row>
    <row r="36" spans="1:32" x14ac:dyDescent="0.3">
      <c r="A36" s="21"/>
      <c r="B36" s="81">
        <v>8</v>
      </c>
      <c r="C36" s="82"/>
      <c r="D36" s="83"/>
      <c r="E36" s="84"/>
      <c r="F36" s="85"/>
      <c r="G36" s="86"/>
      <c r="H36" s="83"/>
      <c r="I36" s="83"/>
      <c r="J36" s="87"/>
      <c r="K36" s="88"/>
      <c r="L36" s="86"/>
      <c r="M36" s="83"/>
      <c r="N36" s="83"/>
      <c r="O36" s="87"/>
      <c r="P36" s="88"/>
      <c r="Q36" s="89"/>
      <c r="R36" s="317" t="str">
        <f t="shared" si="6"/>
        <v/>
      </c>
      <c r="S36" s="90"/>
      <c r="T36" s="435"/>
      <c r="U36" s="436"/>
      <c r="V36" s="436"/>
      <c r="W36" s="436"/>
      <c r="X36" s="437"/>
      <c r="Y36" s="345" t="str">
        <f t="shared" si="4"/>
        <v/>
      </c>
      <c r="Z36" s="351" t="str">
        <f t="shared" si="5"/>
        <v/>
      </c>
      <c r="AA36" s="285">
        <f t="shared" si="0"/>
        <v>0</v>
      </c>
      <c r="AB36" s="2"/>
      <c r="AC36" s="286">
        <f t="shared" si="1"/>
        <v>0</v>
      </c>
      <c r="AD36" s="286" t="str">
        <f t="shared" si="2"/>
        <v/>
      </c>
      <c r="AE36" s="319">
        <f t="shared" si="3"/>
        <v>0</v>
      </c>
      <c r="AF36" s="23"/>
    </row>
    <row r="37" spans="1:32" x14ac:dyDescent="0.3">
      <c r="A37" s="21"/>
      <c r="B37" s="68">
        <v>9</v>
      </c>
      <c r="C37" s="82"/>
      <c r="D37" s="83"/>
      <c r="E37" s="84"/>
      <c r="F37" s="85"/>
      <c r="G37" s="86"/>
      <c r="H37" s="83"/>
      <c r="I37" s="83"/>
      <c r="J37" s="87"/>
      <c r="K37" s="88"/>
      <c r="L37" s="86"/>
      <c r="M37" s="83"/>
      <c r="N37" s="83"/>
      <c r="O37" s="87"/>
      <c r="P37" s="88"/>
      <c r="Q37" s="89"/>
      <c r="R37" s="317" t="str">
        <f t="shared" si="6"/>
        <v/>
      </c>
      <c r="S37" s="90"/>
      <c r="T37" s="435"/>
      <c r="U37" s="436"/>
      <c r="V37" s="436"/>
      <c r="W37" s="436"/>
      <c r="X37" s="437"/>
      <c r="Y37" s="345" t="str">
        <f t="shared" si="4"/>
        <v/>
      </c>
      <c r="Z37" s="351" t="str">
        <f t="shared" si="5"/>
        <v/>
      </c>
      <c r="AA37" s="285">
        <f t="shared" si="0"/>
        <v>0</v>
      </c>
      <c r="AB37" s="2"/>
      <c r="AC37" s="286">
        <f t="shared" si="1"/>
        <v>0</v>
      </c>
      <c r="AD37" s="286" t="str">
        <f t="shared" si="2"/>
        <v/>
      </c>
      <c r="AE37" s="319">
        <f t="shared" si="3"/>
        <v>0</v>
      </c>
      <c r="AF37" s="23"/>
    </row>
    <row r="38" spans="1:32" x14ac:dyDescent="0.3">
      <c r="A38" s="21"/>
      <c r="B38" s="81">
        <v>10</v>
      </c>
      <c r="C38" s="82"/>
      <c r="D38" s="83"/>
      <c r="E38" s="84"/>
      <c r="F38" s="85"/>
      <c r="G38" s="86"/>
      <c r="H38" s="83"/>
      <c r="I38" s="83"/>
      <c r="J38" s="87"/>
      <c r="K38" s="88"/>
      <c r="L38" s="86"/>
      <c r="M38" s="83"/>
      <c r="N38" s="83"/>
      <c r="O38" s="87"/>
      <c r="P38" s="88"/>
      <c r="Q38" s="89"/>
      <c r="R38" s="317" t="str">
        <f t="shared" si="6"/>
        <v/>
      </c>
      <c r="S38" s="90"/>
      <c r="T38" s="435"/>
      <c r="U38" s="436"/>
      <c r="V38" s="436"/>
      <c r="W38" s="436"/>
      <c r="X38" s="437"/>
      <c r="Y38" s="345" t="str">
        <f t="shared" si="4"/>
        <v/>
      </c>
      <c r="Z38" s="351" t="str">
        <f t="shared" si="5"/>
        <v/>
      </c>
      <c r="AA38" s="285">
        <f t="shared" si="0"/>
        <v>0</v>
      </c>
      <c r="AB38" s="2"/>
      <c r="AC38" s="286">
        <f t="shared" si="1"/>
        <v>0</v>
      </c>
      <c r="AD38" s="286" t="str">
        <f t="shared" si="2"/>
        <v/>
      </c>
      <c r="AE38" s="319">
        <f t="shared" si="3"/>
        <v>0</v>
      </c>
      <c r="AF38" s="23"/>
    </row>
    <row r="39" spans="1:32" x14ac:dyDescent="0.3">
      <c r="A39" s="21"/>
      <c r="B39" s="68">
        <v>11</v>
      </c>
      <c r="C39" s="82"/>
      <c r="D39" s="83"/>
      <c r="E39" s="84"/>
      <c r="F39" s="85"/>
      <c r="G39" s="86"/>
      <c r="H39" s="83"/>
      <c r="I39" s="83"/>
      <c r="J39" s="87"/>
      <c r="K39" s="88"/>
      <c r="L39" s="86"/>
      <c r="M39" s="83"/>
      <c r="N39" s="83"/>
      <c r="O39" s="87"/>
      <c r="P39" s="88"/>
      <c r="Q39" s="89"/>
      <c r="R39" s="317" t="str">
        <f t="shared" si="6"/>
        <v/>
      </c>
      <c r="S39" s="90"/>
      <c r="T39" s="435"/>
      <c r="U39" s="436"/>
      <c r="V39" s="436"/>
      <c r="W39" s="436"/>
      <c r="X39" s="437"/>
      <c r="Y39" s="345" t="str">
        <f t="shared" si="4"/>
        <v/>
      </c>
      <c r="Z39" s="351" t="str">
        <f t="shared" si="5"/>
        <v/>
      </c>
      <c r="AA39" s="285">
        <f t="shared" si="0"/>
        <v>0</v>
      </c>
      <c r="AB39" s="2"/>
      <c r="AC39" s="286">
        <f t="shared" si="1"/>
        <v>0</v>
      </c>
      <c r="AD39" s="286" t="str">
        <f t="shared" si="2"/>
        <v/>
      </c>
      <c r="AE39" s="319">
        <f t="shared" si="3"/>
        <v>0</v>
      </c>
      <c r="AF39" s="23"/>
    </row>
    <row r="40" spans="1:32" x14ac:dyDescent="0.3">
      <c r="A40" s="21"/>
      <c r="B40" s="81">
        <v>12</v>
      </c>
      <c r="C40" s="82"/>
      <c r="D40" s="83"/>
      <c r="E40" s="84"/>
      <c r="F40" s="85"/>
      <c r="G40" s="86"/>
      <c r="H40" s="83"/>
      <c r="I40" s="83"/>
      <c r="J40" s="87"/>
      <c r="K40" s="88"/>
      <c r="L40" s="86"/>
      <c r="M40" s="83"/>
      <c r="N40" s="83"/>
      <c r="O40" s="87"/>
      <c r="P40" s="88"/>
      <c r="Q40" s="89"/>
      <c r="R40" s="317" t="str">
        <f t="shared" si="6"/>
        <v/>
      </c>
      <c r="S40" s="90"/>
      <c r="T40" s="435"/>
      <c r="U40" s="436"/>
      <c r="V40" s="436"/>
      <c r="W40" s="436"/>
      <c r="X40" s="437"/>
      <c r="Y40" s="345" t="str">
        <f t="shared" si="4"/>
        <v/>
      </c>
      <c r="Z40" s="351" t="str">
        <f t="shared" si="5"/>
        <v/>
      </c>
      <c r="AA40" s="285">
        <f t="shared" si="0"/>
        <v>0</v>
      </c>
      <c r="AB40" s="2"/>
      <c r="AC40" s="286">
        <f t="shared" si="1"/>
        <v>0</v>
      </c>
      <c r="AD40" s="286" t="str">
        <f t="shared" si="2"/>
        <v/>
      </c>
      <c r="AE40" s="319">
        <f t="shared" si="3"/>
        <v>0</v>
      </c>
      <c r="AF40" s="23"/>
    </row>
    <row r="41" spans="1:32" x14ac:dyDescent="0.3">
      <c r="A41" s="21"/>
      <c r="B41" s="68">
        <v>13</v>
      </c>
      <c r="C41" s="82"/>
      <c r="D41" s="83"/>
      <c r="E41" s="84"/>
      <c r="F41" s="85"/>
      <c r="G41" s="86"/>
      <c r="H41" s="83"/>
      <c r="I41" s="83"/>
      <c r="J41" s="87"/>
      <c r="K41" s="88"/>
      <c r="L41" s="86"/>
      <c r="M41" s="83"/>
      <c r="N41" s="83"/>
      <c r="O41" s="87"/>
      <c r="P41" s="88"/>
      <c r="Q41" s="89"/>
      <c r="R41" s="317" t="str">
        <f t="shared" si="6"/>
        <v/>
      </c>
      <c r="S41" s="90"/>
      <c r="T41" s="435"/>
      <c r="U41" s="436"/>
      <c r="V41" s="436"/>
      <c r="W41" s="436"/>
      <c r="X41" s="437"/>
      <c r="Y41" s="345" t="str">
        <f t="shared" si="4"/>
        <v/>
      </c>
      <c r="Z41" s="351" t="str">
        <f t="shared" si="5"/>
        <v/>
      </c>
      <c r="AA41" s="285">
        <f t="shared" si="0"/>
        <v>0</v>
      </c>
      <c r="AB41" s="2"/>
      <c r="AC41" s="286">
        <f t="shared" si="1"/>
        <v>0</v>
      </c>
      <c r="AD41" s="286" t="str">
        <f t="shared" si="2"/>
        <v/>
      </c>
      <c r="AE41" s="319">
        <f t="shared" si="3"/>
        <v>0</v>
      </c>
      <c r="AF41" s="23"/>
    </row>
    <row r="42" spans="1:32" x14ac:dyDescent="0.3">
      <c r="A42" s="21"/>
      <c r="B42" s="81">
        <v>14</v>
      </c>
      <c r="C42" s="82"/>
      <c r="D42" s="83"/>
      <c r="E42" s="84"/>
      <c r="F42" s="85"/>
      <c r="G42" s="86"/>
      <c r="H42" s="83"/>
      <c r="I42" s="83"/>
      <c r="J42" s="87"/>
      <c r="K42" s="88"/>
      <c r="L42" s="86"/>
      <c r="M42" s="83"/>
      <c r="N42" s="83"/>
      <c r="O42" s="87"/>
      <c r="P42" s="88"/>
      <c r="Q42" s="89"/>
      <c r="R42" s="317" t="str">
        <f t="shared" si="6"/>
        <v/>
      </c>
      <c r="S42" s="90"/>
      <c r="T42" s="435"/>
      <c r="U42" s="436"/>
      <c r="V42" s="436"/>
      <c r="W42" s="436"/>
      <c r="X42" s="437"/>
      <c r="Y42" s="345" t="str">
        <f t="shared" si="4"/>
        <v/>
      </c>
      <c r="Z42" s="351" t="str">
        <f t="shared" si="5"/>
        <v/>
      </c>
      <c r="AA42" s="285">
        <f t="shared" si="0"/>
        <v>0</v>
      </c>
      <c r="AB42" s="2"/>
      <c r="AC42" s="286">
        <f t="shared" si="1"/>
        <v>0</v>
      </c>
      <c r="AD42" s="286" t="str">
        <f t="shared" si="2"/>
        <v/>
      </c>
      <c r="AE42" s="319">
        <f t="shared" si="3"/>
        <v>0</v>
      </c>
      <c r="AF42" s="23"/>
    </row>
    <row r="43" spans="1:32" x14ac:dyDescent="0.3">
      <c r="A43" s="21"/>
      <c r="B43" s="68">
        <v>15</v>
      </c>
      <c r="C43" s="82"/>
      <c r="D43" s="83"/>
      <c r="E43" s="84"/>
      <c r="F43" s="85"/>
      <c r="G43" s="86"/>
      <c r="H43" s="83"/>
      <c r="I43" s="83"/>
      <c r="J43" s="87"/>
      <c r="K43" s="88"/>
      <c r="L43" s="86"/>
      <c r="M43" s="83"/>
      <c r="N43" s="83"/>
      <c r="O43" s="87"/>
      <c r="P43" s="88"/>
      <c r="Q43" s="89"/>
      <c r="R43" s="317" t="str">
        <f t="shared" si="6"/>
        <v/>
      </c>
      <c r="S43" s="90"/>
      <c r="T43" s="435"/>
      <c r="U43" s="436"/>
      <c r="V43" s="436"/>
      <c r="W43" s="436"/>
      <c r="X43" s="437"/>
      <c r="Y43" s="345" t="str">
        <f t="shared" si="4"/>
        <v/>
      </c>
      <c r="Z43" s="351" t="str">
        <f t="shared" si="5"/>
        <v/>
      </c>
      <c r="AA43" s="285">
        <f t="shared" si="0"/>
        <v>0</v>
      </c>
      <c r="AB43" s="2"/>
      <c r="AC43" s="286">
        <f t="shared" si="1"/>
        <v>0</v>
      </c>
      <c r="AD43" s="286" t="str">
        <f t="shared" si="2"/>
        <v/>
      </c>
      <c r="AE43" s="319">
        <f t="shared" si="3"/>
        <v>0</v>
      </c>
      <c r="AF43" s="23"/>
    </row>
    <row r="44" spans="1:32" x14ac:dyDescent="0.3">
      <c r="A44" s="21"/>
      <c r="B44" s="81">
        <v>16</v>
      </c>
      <c r="C44" s="82"/>
      <c r="D44" s="83"/>
      <c r="E44" s="84"/>
      <c r="F44" s="85"/>
      <c r="G44" s="86"/>
      <c r="H44" s="83"/>
      <c r="I44" s="83"/>
      <c r="J44" s="87"/>
      <c r="K44" s="88"/>
      <c r="L44" s="86"/>
      <c r="M44" s="83"/>
      <c r="N44" s="83"/>
      <c r="O44" s="87"/>
      <c r="P44" s="88"/>
      <c r="Q44" s="89"/>
      <c r="R44" s="317" t="str">
        <f t="shared" si="6"/>
        <v/>
      </c>
      <c r="S44" s="90"/>
      <c r="T44" s="435"/>
      <c r="U44" s="436"/>
      <c r="V44" s="436"/>
      <c r="W44" s="436"/>
      <c r="X44" s="437"/>
      <c r="Y44" s="345" t="str">
        <f t="shared" si="4"/>
        <v/>
      </c>
      <c r="Z44" s="351" t="str">
        <f t="shared" si="5"/>
        <v/>
      </c>
      <c r="AA44" s="285">
        <f t="shared" si="0"/>
        <v>0</v>
      </c>
      <c r="AB44" s="2"/>
      <c r="AC44" s="286">
        <f t="shared" si="1"/>
        <v>0</v>
      </c>
      <c r="AD44" s="286" t="str">
        <f t="shared" si="2"/>
        <v/>
      </c>
      <c r="AE44" s="319">
        <f t="shared" si="3"/>
        <v>0</v>
      </c>
      <c r="AF44" s="23"/>
    </row>
    <row r="45" spans="1:32" x14ac:dyDescent="0.3">
      <c r="A45" s="21"/>
      <c r="B45" s="68">
        <v>17</v>
      </c>
      <c r="C45" s="82"/>
      <c r="D45" s="83"/>
      <c r="E45" s="84"/>
      <c r="F45" s="85"/>
      <c r="G45" s="86"/>
      <c r="H45" s="83"/>
      <c r="I45" s="83"/>
      <c r="J45" s="87"/>
      <c r="K45" s="88"/>
      <c r="L45" s="86"/>
      <c r="M45" s="83"/>
      <c r="N45" s="83"/>
      <c r="O45" s="87"/>
      <c r="P45" s="88"/>
      <c r="Q45" s="89"/>
      <c r="R45" s="317" t="str">
        <f t="shared" si="6"/>
        <v/>
      </c>
      <c r="S45" s="90"/>
      <c r="T45" s="435"/>
      <c r="U45" s="436"/>
      <c r="V45" s="436"/>
      <c r="W45" s="436"/>
      <c r="X45" s="437"/>
      <c r="Y45" s="345" t="str">
        <f t="shared" si="4"/>
        <v/>
      </c>
      <c r="Z45" s="351" t="str">
        <f t="shared" si="5"/>
        <v/>
      </c>
      <c r="AA45" s="285">
        <f t="shared" si="0"/>
        <v>0</v>
      </c>
      <c r="AB45" s="2"/>
      <c r="AC45" s="286">
        <f t="shared" si="1"/>
        <v>0</v>
      </c>
      <c r="AD45" s="286" t="str">
        <f t="shared" si="2"/>
        <v/>
      </c>
      <c r="AE45" s="319">
        <f t="shared" si="3"/>
        <v>0</v>
      </c>
      <c r="AF45" s="23"/>
    </row>
    <row r="46" spans="1:32" x14ac:dyDescent="0.3">
      <c r="A46" s="21"/>
      <c r="B46" s="81">
        <v>18</v>
      </c>
      <c r="C46" s="82"/>
      <c r="D46" s="83"/>
      <c r="E46" s="84"/>
      <c r="F46" s="85"/>
      <c r="G46" s="86"/>
      <c r="H46" s="83"/>
      <c r="I46" s="83"/>
      <c r="J46" s="87"/>
      <c r="K46" s="88"/>
      <c r="L46" s="86"/>
      <c r="M46" s="83"/>
      <c r="N46" s="83"/>
      <c r="O46" s="87"/>
      <c r="P46" s="88"/>
      <c r="Q46" s="89"/>
      <c r="R46" s="317" t="str">
        <f t="shared" si="6"/>
        <v/>
      </c>
      <c r="S46" s="90"/>
      <c r="T46" s="435"/>
      <c r="U46" s="436"/>
      <c r="V46" s="436"/>
      <c r="W46" s="436"/>
      <c r="X46" s="437"/>
      <c r="Y46" s="345" t="str">
        <f t="shared" si="4"/>
        <v/>
      </c>
      <c r="Z46" s="351" t="str">
        <f t="shared" si="5"/>
        <v/>
      </c>
      <c r="AA46" s="285">
        <f t="shared" si="0"/>
        <v>0</v>
      </c>
      <c r="AB46" s="2"/>
      <c r="AC46" s="286">
        <f t="shared" si="1"/>
        <v>0</v>
      </c>
      <c r="AD46" s="286" t="str">
        <f t="shared" si="2"/>
        <v/>
      </c>
      <c r="AE46" s="319">
        <f t="shared" si="3"/>
        <v>0</v>
      </c>
      <c r="AF46" s="23"/>
    </row>
    <row r="47" spans="1:32" x14ac:dyDescent="0.3">
      <c r="A47" s="21"/>
      <c r="B47" s="68">
        <v>19</v>
      </c>
      <c r="C47" s="82"/>
      <c r="D47" s="83"/>
      <c r="E47" s="84"/>
      <c r="F47" s="85"/>
      <c r="G47" s="86"/>
      <c r="H47" s="83"/>
      <c r="I47" s="83"/>
      <c r="J47" s="87"/>
      <c r="K47" s="88"/>
      <c r="L47" s="86"/>
      <c r="M47" s="83"/>
      <c r="N47" s="83"/>
      <c r="O47" s="87"/>
      <c r="P47" s="88"/>
      <c r="Q47" s="89"/>
      <c r="R47" s="317" t="str">
        <f t="shared" si="6"/>
        <v/>
      </c>
      <c r="S47" s="90"/>
      <c r="T47" s="435"/>
      <c r="U47" s="436"/>
      <c r="V47" s="436"/>
      <c r="W47" s="436"/>
      <c r="X47" s="437"/>
      <c r="Y47" s="345" t="str">
        <f t="shared" si="4"/>
        <v/>
      </c>
      <c r="Z47" s="351" t="str">
        <f t="shared" si="5"/>
        <v/>
      </c>
      <c r="AA47" s="285">
        <f t="shared" si="0"/>
        <v>0</v>
      </c>
      <c r="AB47" s="2"/>
      <c r="AC47" s="286">
        <f t="shared" si="1"/>
        <v>0</v>
      </c>
      <c r="AD47" s="286" t="str">
        <f t="shared" si="2"/>
        <v/>
      </c>
      <c r="AE47" s="319">
        <f t="shared" si="3"/>
        <v>0</v>
      </c>
      <c r="AF47" s="23"/>
    </row>
    <row r="48" spans="1:32" x14ac:dyDescent="0.3">
      <c r="A48" s="21"/>
      <c r="B48" s="81">
        <v>20</v>
      </c>
      <c r="C48" s="82"/>
      <c r="D48" s="83"/>
      <c r="E48" s="84"/>
      <c r="F48" s="85"/>
      <c r="G48" s="86"/>
      <c r="H48" s="83"/>
      <c r="I48" s="83"/>
      <c r="J48" s="87"/>
      <c r="K48" s="88"/>
      <c r="L48" s="86"/>
      <c r="M48" s="83"/>
      <c r="N48" s="83"/>
      <c r="O48" s="87"/>
      <c r="P48" s="88"/>
      <c r="Q48" s="89"/>
      <c r="R48" s="317" t="str">
        <f t="shared" si="6"/>
        <v/>
      </c>
      <c r="S48" s="90"/>
      <c r="T48" s="435"/>
      <c r="U48" s="436"/>
      <c r="V48" s="436"/>
      <c r="W48" s="436"/>
      <c r="X48" s="437"/>
      <c r="Y48" s="345" t="str">
        <f t="shared" si="4"/>
        <v/>
      </c>
      <c r="Z48" s="351" t="str">
        <f t="shared" si="5"/>
        <v/>
      </c>
      <c r="AA48" s="285">
        <f t="shared" si="0"/>
        <v>0</v>
      </c>
      <c r="AB48" s="2"/>
      <c r="AC48" s="286">
        <f t="shared" si="1"/>
        <v>0</v>
      </c>
      <c r="AD48" s="286" t="str">
        <f t="shared" si="2"/>
        <v/>
      </c>
      <c r="AE48" s="319">
        <f t="shared" si="3"/>
        <v>0</v>
      </c>
      <c r="AF48" s="23"/>
    </row>
    <row r="49" spans="1:32" x14ac:dyDescent="0.3">
      <c r="A49" s="21"/>
      <c r="B49" s="68">
        <v>21</v>
      </c>
      <c r="C49" s="82"/>
      <c r="D49" s="83"/>
      <c r="E49" s="84"/>
      <c r="F49" s="85"/>
      <c r="G49" s="86"/>
      <c r="H49" s="83"/>
      <c r="I49" s="83"/>
      <c r="J49" s="87"/>
      <c r="K49" s="88"/>
      <c r="L49" s="86"/>
      <c r="M49" s="83"/>
      <c r="N49" s="83"/>
      <c r="O49" s="87"/>
      <c r="P49" s="88"/>
      <c r="Q49" s="89"/>
      <c r="R49" s="317" t="str">
        <f t="shared" si="6"/>
        <v/>
      </c>
      <c r="S49" s="90"/>
      <c r="T49" s="435"/>
      <c r="U49" s="436"/>
      <c r="V49" s="436"/>
      <c r="W49" s="436"/>
      <c r="X49" s="437"/>
      <c r="Y49" s="345" t="str">
        <f t="shared" si="4"/>
        <v/>
      </c>
      <c r="Z49" s="351" t="str">
        <f t="shared" si="5"/>
        <v/>
      </c>
      <c r="AA49" s="285">
        <f t="shared" si="0"/>
        <v>0</v>
      </c>
      <c r="AB49" s="2"/>
      <c r="AC49" s="286">
        <f t="shared" si="1"/>
        <v>0</v>
      </c>
      <c r="AD49" s="286" t="str">
        <f t="shared" si="2"/>
        <v/>
      </c>
      <c r="AE49" s="319">
        <f t="shared" si="3"/>
        <v>0</v>
      </c>
      <c r="AF49" s="23"/>
    </row>
    <row r="50" spans="1:32" x14ac:dyDescent="0.3">
      <c r="A50" s="21"/>
      <c r="B50" s="81">
        <v>22</v>
      </c>
      <c r="C50" s="82"/>
      <c r="D50" s="83"/>
      <c r="E50" s="84"/>
      <c r="F50" s="85"/>
      <c r="G50" s="86"/>
      <c r="H50" s="83"/>
      <c r="I50" s="83"/>
      <c r="J50" s="87"/>
      <c r="K50" s="88"/>
      <c r="L50" s="86"/>
      <c r="M50" s="83"/>
      <c r="N50" s="83"/>
      <c r="O50" s="87"/>
      <c r="P50" s="88"/>
      <c r="Q50" s="89"/>
      <c r="R50" s="317" t="str">
        <f t="shared" si="6"/>
        <v/>
      </c>
      <c r="S50" s="90"/>
      <c r="T50" s="435"/>
      <c r="U50" s="436"/>
      <c r="V50" s="436"/>
      <c r="W50" s="436"/>
      <c r="X50" s="437"/>
      <c r="Y50" s="345" t="str">
        <f t="shared" si="4"/>
        <v/>
      </c>
      <c r="Z50" s="351" t="str">
        <f t="shared" si="5"/>
        <v/>
      </c>
      <c r="AA50" s="285">
        <f t="shared" si="0"/>
        <v>0</v>
      </c>
      <c r="AB50" s="2"/>
      <c r="AC50" s="286">
        <f t="shared" si="1"/>
        <v>0</v>
      </c>
      <c r="AD50" s="286" t="str">
        <f t="shared" si="2"/>
        <v/>
      </c>
      <c r="AE50" s="319">
        <f t="shared" si="3"/>
        <v>0</v>
      </c>
      <c r="AF50" s="23"/>
    </row>
    <row r="51" spans="1:32" x14ac:dyDescent="0.3">
      <c r="A51" s="21"/>
      <c r="B51" s="68">
        <v>23</v>
      </c>
      <c r="C51" s="82"/>
      <c r="D51" s="83"/>
      <c r="E51" s="84"/>
      <c r="F51" s="85"/>
      <c r="G51" s="86"/>
      <c r="H51" s="83"/>
      <c r="I51" s="83"/>
      <c r="J51" s="87"/>
      <c r="K51" s="88"/>
      <c r="L51" s="86"/>
      <c r="M51" s="83"/>
      <c r="N51" s="83"/>
      <c r="O51" s="87"/>
      <c r="P51" s="88"/>
      <c r="Q51" s="89"/>
      <c r="R51" s="317" t="str">
        <f t="shared" si="6"/>
        <v/>
      </c>
      <c r="S51" s="90"/>
      <c r="T51" s="435"/>
      <c r="U51" s="436"/>
      <c r="V51" s="436"/>
      <c r="W51" s="436"/>
      <c r="X51" s="437"/>
      <c r="Y51" s="345" t="str">
        <f t="shared" si="4"/>
        <v/>
      </c>
      <c r="Z51" s="351" t="str">
        <f t="shared" si="5"/>
        <v/>
      </c>
      <c r="AA51" s="285">
        <f t="shared" si="0"/>
        <v>0</v>
      </c>
      <c r="AB51" s="2"/>
      <c r="AC51" s="286">
        <f t="shared" si="1"/>
        <v>0</v>
      </c>
      <c r="AD51" s="286" t="str">
        <f t="shared" si="2"/>
        <v/>
      </c>
      <c r="AE51" s="319">
        <f t="shared" si="3"/>
        <v>0</v>
      </c>
      <c r="AF51" s="23"/>
    </row>
    <row r="52" spans="1:32" x14ac:dyDescent="0.3">
      <c r="A52" s="21"/>
      <c r="B52" s="81">
        <v>24</v>
      </c>
      <c r="C52" s="82"/>
      <c r="D52" s="83"/>
      <c r="E52" s="84"/>
      <c r="F52" s="85"/>
      <c r="G52" s="86"/>
      <c r="H52" s="83"/>
      <c r="I52" s="83"/>
      <c r="J52" s="87"/>
      <c r="K52" s="88"/>
      <c r="L52" s="86"/>
      <c r="M52" s="83"/>
      <c r="N52" s="83"/>
      <c r="O52" s="87"/>
      <c r="P52" s="88"/>
      <c r="Q52" s="89"/>
      <c r="R52" s="317" t="str">
        <f t="shared" si="6"/>
        <v/>
      </c>
      <c r="S52" s="90"/>
      <c r="T52" s="435"/>
      <c r="U52" s="436"/>
      <c r="V52" s="436"/>
      <c r="W52" s="436"/>
      <c r="X52" s="437"/>
      <c r="Y52" s="345" t="str">
        <f t="shared" si="4"/>
        <v/>
      </c>
      <c r="Z52" s="351" t="str">
        <f t="shared" si="5"/>
        <v/>
      </c>
      <c r="AA52" s="285">
        <f t="shared" si="0"/>
        <v>0</v>
      </c>
      <c r="AB52" s="2"/>
      <c r="AC52" s="286">
        <f t="shared" si="1"/>
        <v>0</v>
      </c>
      <c r="AD52" s="286" t="str">
        <f t="shared" si="2"/>
        <v/>
      </c>
      <c r="AE52" s="319">
        <f t="shared" si="3"/>
        <v>0</v>
      </c>
      <c r="AF52" s="23"/>
    </row>
    <row r="53" spans="1:32" ht="15" thickBot="1" x14ac:dyDescent="0.35">
      <c r="A53" s="21"/>
      <c r="B53" s="95">
        <v>25</v>
      </c>
      <c r="C53" s="96"/>
      <c r="D53" s="97"/>
      <c r="E53" s="98"/>
      <c r="F53" s="99"/>
      <c r="G53" s="100"/>
      <c r="H53" s="97"/>
      <c r="I53" s="97"/>
      <c r="J53" s="101"/>
      <c r="K53" s="102"/>
      <c r="L53" s="100"/>
      <c r="M53" s="97"/>
      <c r="N53" s="97"/>
      <c r="O53" s="101"/>
      <c r="P53" s="102"/>
      <c r="Q53" s="103"/>
      <c r="R53" s="317" t="str">
        <f>IFERROR(VLOOKUP(S53,$U$8:$Y$15,5,FALSE),"")</f>
        <v/>
      </c>
      <c r="S53" s="104"/>
      <c r="T53" s="457"/>
      <c r="U53" s="458"/>
      <c r="V53" s="458"/>
      <c r="W53" s="458"/>
      <c r="X53" s="459"/>
      <c r="Y53" s="346" t="str">
        <f t="shared" si="4"/>
        <v/>
      </c>
      <c r="Z53" s="352" t="str">
        <f t="shared" si="5"/>
        <v/>
      </c>
      <c r="AA53" s="287">
        <f t="shared" si="0"/>
        <v>0</v>
      </c>
      <c r="AB53" s="2"/>
      <c r="AC53" s="286">
        <f t="shared" si="1"/>
        <v>0</v>
      </c>
      <c r="AD53" s="286" t="str">
        <f t="shared" si="2"/>
        <v/>
      </c>
      <c r="AE53" s="319">
        <f t="shared" si="3"/>
        <v>0</v>
      </c>
      <c r="AF53" s="23"/>
    </row>
    <row r="54" spans="1:32" ht="18.600000000000001" thickBot="1" x14ac:dyDescent="0.4">
      <c r="A54" s="21"/>
      <c r="B54" s="2"/>
      <c r="C54" s="2"/>
      <c r="D54" s="2"/>
      <c r="E54" s="2"/>
      <c r="F54" s="2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377" t="s">
        <v>70</v>
      </c>
      <c r="Z54" s="378"/>
      <c r="AA54" s="288">
        <f>SUM(AC29:AE53)</f>
        <v>0</v>
      </c>
      <c r="AB54" s="2"/>
      <c r="AC54" s="319"/>
      <c r="AD54" s="319"/>
      <c r="AE54" s="319"/>
      <c r="AF54" s="23"/>
    </row>
    <row r="55" spans="1:32" ht="14.7" customHeight="1" x14ac:dyDescent="0.3">
      <c r="A55" s="21"/>
      <c r="B55" s="2"/>
      <c r="C55" s="2"/>
      <c r="D55" s="2"/>
      <c r="E55" s="2"/>
      <c r="F55" s="2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456"/>
      <c r="X55" s="456"/>
      <c r="Y55" s="456"/>
      <c r="Z55" s="456"/>
      <c r="AA55" s="456"/>
      <c r="AB55" s="2"/>
      <c r="AC55" s="2"/>
      <c r="AD55" s="2"/>
      <c r="AE55" s="2"/>
      <c r="AF55" s="23"/>
    </row>
    <row r="56" spans="1:32" ht="14.7" customHeight="1" x14ac:dyDescent="0.3">
      <c r="A56" s="21"/>
      <c r="B56" s="2"/>
      <c r="C56" s="2"/>
      <c r="D56" s="2"/>
      <c r="E56" s="2"/>
      <c r="F56" s="2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3"/>
    </row>
    <row r="57" spans="1:32" x14ac:dyDescent="0.3">
      <c r="A57" s="21"/>
      <c r="B57" s="2"/>
      <c r="C57" s="2"/>
      <c r="D57" s="2"/>
      <c r="E57" s="2"/>
      <c r="F57" s="2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3"/>
    </row>
    <row r="58" spans="1:32" x14ac:dyDescent="0.3">
      <c r="A58" s="21"/>
      <c r="B58" s="2"/>
      <c r="C58" s="2"/>
      <c r="D58" s="2"/>
      <c r="E58" s="2"/>
      <c r="F58" s="2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3"/>
    </row>
    <row r="59" spans="1:32" x14ac:dyDescent="0.3">
      <c r="A59" s="21"/>
      <c r="B59" s="2"/>
      <c r="C59" s="2"/>
      <c r="D59" s="2"/>
      <c r="E59" s="2"/>
      <c r="F59" s="2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3"/>
    </row>
    <row r="60" spans="1:32" x14ac:dyDescent="0.3">
      <c r="A60" s="21"/>
      <c r="B60" s="2"/>
      <c r="C60" s="2"/>
      <c r="D60" s="2"/>
      <c r="E60" s="2"/>
      <c r="F60" s="2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3"/>
    </row>
    <row r="61" spans="1:32" x14ac:dyDescent="0.3">
      <c r="A61" s="109"/>
      <c r="B61" s="110"/>
      <c r="C61" s="110"/>
      <c r="D61" s="110"/>
      <c r="E61" s="110"/>
      <c r="F61" s="111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2"/>
    </row>
    <row r="62" spans="1:32" hidden="1" x14ac:dyDescent="0.3">
      <c r="A62" s="2"/>
      <c r="B62" s="2"/>
      <c r="C62" s="2"/>
      <c r="D62" s="2"/>
      <c r="E62" s="2"/>
      <c r="F62" s="2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x14ac:dyDescent="0.3">
      <c r="A63" s="2"/>
      <c r="B63" s="2"/>
      <c r="C63" s="2"/>
      <c r="D63" s="2"/>
      <c r="E63" s="2"/>
      <c r="F63" s="2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</sheetData>
  <sheetProtection algorithmName="SHA-512" hashValue="q40I3hieS/kClMdueXnKVfmF3WQ2akErC3TcCv4tHLnjmlWiO823lzEvmKuW1IbWeSivB9niGtuiHTEFmUKEtw==" saltValue="80s27B5yg/V2GwMOaYQcGQ==" spinCount="100000" sheet="1" objects="1" scenarios="1" selectLockedCells="1"/>
  <mergeCells count="57">
    <mergeCell ref="W55:AA55"/>
    <mergeCell ref="T49:X49"/>
    <mergeCell ref="T50:X50"/>
    <mergeCell ref="T51:X51"/>
    <mergeCell ref="T52:X52"/>
    <mergeCell ref="T53:X53"/>
    <mergeCell ref="Y54:Z54"/>
    <mergeCell ref="T48:X48"/>
    <mergeCell ref="T37:X37"/>
    <mergeCell ref="T38:X38"/>
    <mergeCell ref="T39:X39"/>
    <mergeCell ref="T40:X40"/>
    <mergeCell ref="T41:X41"/>
    <mergeCell ref="T42:X42"/>
    <mergeCell ref="T43:X43"/>
    <mergeCell ref="T44:X44"/>
    <mergeCell ref="T45:X45"/>
    <mergeCell ref="T46:X46"/>
    <mergeCell ref="T47:X47"/>
    <mergeCell ref="T36:X36"/>
    <mergeCell ref="T25:X25"/>
    <mergeCell ref="T26:X26"/>
    <mergeCell ref="T27:X27"/>
    <mergeCell ref="T28:X28"/>
    <mergeCell ref="T29:X29"/>
    <mergeCell ref="T30:X30"/>
    <mergeCell ref="T31:X31"/>
    <mergeCell ref="T32:X32"/>
    <mergeCell ref="T33:X33"/>
    <mergeCell ref="T34:X34"/>
    <mergeCell ref="T35:X35"/>
    <mergeCell ref="G22:P23"/>
    <mergeCell ref="Q22:Q25"/>
    <mergeCell ref="S22:Z23"/>
    <mergeCell ref="AA22:AA25"/>
    <mergeCell ref="G24:K24"/>
    <mergeCell ref="L24:P24"/>
    <mergeCell ref="S24:S25"/>
    <mergeCell ref="T24:X24"/>
    <mergeCell ref="Y24:Y25"/>
    <mergeCell ref="Z24:Z25"/>
    <mergeCell ref="T10:T15"/>
    <mergeCell ref="B17:F17"/>
    <mergeCell ref="H17:M17"/>
    <mergeCell ref="B19:F19"/>
    <mergeCell ref="H19:M19"/>
    <mergeCell ref="B22:B25"/>
    <mergeCell ref="C22:C25"/>
    <mergeCell ref="D22:D25"/>
    <mergeCell ref="E22:E25"/>
    <mergeCell ref="F22:F25"/>
    <mergeCell ref="T8:T9"/>
    <mergeCell ref="G2:T5"/>
    <mergeCell ref="V2:V4"/>
    <mergeCell ref="W2:W4"/>
    <mergeCell ref="B3:E3"/>
    <mergeCell ref="V6:X6"/>
  </mergeCells>
  <conditionalFormatting sqref="AA26:AA53">
    <cfRule type="containsText" dxfId="1" priority="1" operator="containsText" text="choose hotel">
      <formula>NOT(ISERROR(SEARCH("choose hotel",AA26)))</formula>
    </cfRule>
  </conditionalFormatting>
  <hyperlinks>
    <hyperlink ref="C5" r:id="rId1" xr:uid="{0F032774-DF9E-4658-AB5C-2FFF9104BEB2}"/>
  </hyperlinks>
  <pageMargins left="0.7" right="0.7" top="0.75" bottom="0.75" header="0.3" footer="0.3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8A74ABC-431A-4B32-95CB-D4FAAEA61FBC}">
          <x14:formula1>
            <xm:f>'Listy rozwijane'!$K$2:$K$9</xm:f>
          </x14:formula1>
          <xm:sqref>S29:S53</xm:sqref>
        </x14:dataValidation>
        <x14:dataValidation type="list" allowBlank="1" showInputMessage="1" showErrorMessage="1" xr:uid="{600D11E3-5C06-4DCF-B5F9-75A7753A96E4}">
          <x14:formula1>
            <xm:f>'Listy rozwijane'!$D$2:$D$4</xm:f>
          </x14:formula1>
          <xm:sqref>T29:X53</xm:sqref>
        </x14:dataValidation>
        <x14:dataValidation type="list" allowBlank="1" showInputMessage="1" showErrorMessage="1" xr:uid="{07CF8070-0397-449D-B164-B5DDCFDB6DE1}">
          <x14:formula1>
            <xm:f>'Listy rozwijane'!$F$2:$F$3</xm:f>
          </x14:formula1>
          <xm:sqref>E29:E53</xm:sqref>
        </x14:dataValidation>
        <x14:dataValidation type="list" allowBlank="1" showInputMessage="1" showErrorMessage="1" xr:uid="{E20B5126-7588-4BB5-88DB-28B18865DD06}">
          <x14:formula1>
            <xm:f>'Listy rozwijane'!$G$2:$G$20</xm:f>
          </x14:formula1>
          <xm:sqref>F29:F53</xm:sqref>
        </x14:dataValidation>
        <x14:dataValidation type="list" allowBlank="1" showInputMessage="1" showErrorMessage="1" xr:uid="{EEC75E6B-38E7-450E-B8C4-F8ADEE4BEFE9}">
          <x14:formula1>
            <xm:f>'Listy rozwijane'!$I$2:$I$8</xm:f>
          </x14:formula1>
          <xm:sqref>G29:G53 L29:L53</xm:sqref>
        </x14:dataValidation>
        <x14:dataValidation type="list" allowBlank="1" showInputMessage="1" showErrorMessage="1" xr:uid="{46B8DBFE-892E-45DC-849A-B3D5BE498A7B}">
          <x14:formula1>
            <xm:f>'Listy rozwijane'!$H$2:$H$3</xm:f>
          </x14:formula1>
          <xm:sqref>Q29:Q53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U58"/>
  <sheetViews>
    <sheetView showGridLines="0" tabSelected="1" topLeftCell="A2" zoomScaleNormal="100" workbookViewId="0">
      <selection activeCell="Q26" sqref="Q26"/>
    </sheetView>
  </sheetViews>
  <sheetFormatPr defaultColWidth="8.44140625" defaultRowHeight="14.4" zeroHeight="1" x14ac:dyDescent="0.3"/>
  <cols>
    <col min="1" max="1" width="4.44140625" customWidth="1"/>
    <col min="2" max="2" width="6.33203125" customWidth="1"/>
    <col min="3" max="3" width="13.6640625" customWidth="1"/>
    <col min="4" max="4" width="11.33203125" customWidth="1"/>
    <col min="5" max="5" width="5.5546875" customWidth="1"/>
    <col min="6" max="6" width="14.44140625" style="16" customWidth="1"/>
    <col min="7" max="7" width="11" customWidth="1"/>
    <col min="8" max="11" width="9.109375" customWidth="1"/>
    <col min="12" max="12" width="11.33203125" customWidth="1"/>
    <col min="13" max="16" width="9.109375" customWidth="1"/>
    <col min="17" max="17" width="5.6640625" customWidth="1"/>
    <col min="18" max="18" width="5.6640625" hidden="1" customWidth="1"/>
    <col min="19" max="19" width="22" customWidth="1"/>
    <col min="20" max="25" width="17.33203125" customWidth="1"/>
    <col min="26" max="27" width="12.88671875" customWidth="1"/>
    <col min="28" max="28" width="11.6640625" customWidth="1"/>
    <col min="29" max="29" width="9.44140625" customWidth="1"/>
    <col min="30" max="37" width="9.109375" hidden="1" customWidth="1"/>
    <col min="38" max="38" width="9.109375" customWidth="1"/>
    <col min="39" max="47" width="9.109375" hidden="1" customWidth="1"/>
  </cols>
  <sheetData>
    <row r="1" spans="1:40" ht="23.25" customHeight="1" thickBot="1" x14ac:dyDescent="0.45">
      <c r="A1" s="17" t="s">
        <v>8</v>
      </c>
      <c r="B1" s="18"/>
      <c r="C1" s="18"/>
      <c r="D1" s="18"/>
      <c r="E1" s="18"/>
      <c r="F1" s="19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"/>
      <c r="AB1" s="1"/>
      <c r="AC1" s="18"/>
      <c r="AD1" s="18"/>
      <c r="AE1" s="18"/>
      <c r="AF1" s="18"/>
      <c r="AG1" s="18"/>
      <c r="AH1" s="18"/>
      <c r="AI1" s="18"/>
      <c r="AJ1" s="18"/>
      <c r="AK1" s="18"/>
      <c r="AL1" s="20"/>
      <c r="AM1" s="2"/>
      <c r="AN1" s="2"/>
    </row>
    <row r="2" spans="1:40" ht="27.6" customHeight="1" thickBot="1" x14ac:dyDescent="0.35">
      <c r="A2" s="21"/>
      <c r="B2" s="2"/>
      <c r="C2" s="2"/>
      <c r="D2" s="2"/>
      <c r="E2" s="2"/>
      <c r="F2" s="22"/>
      <c r="G2" s="364" t="s">
        <v>169</v>
      </c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2"/>
      <c r="V2" s="373" t="s">
        <v>163</v>
      </c>
      <c r="W2" s="375">
        <v>60</v>
      </c>
      <c r="X2" s="2"/>
      <c r="Y2" s="2"/>
      <c r="Z2" s="2"/>
      <c r="AA2" s="240"/>
      <c r="AB2" s="240"/>
      <c r="AC2" s="2"/>
      <c r="AD2" s="2"/>
      <c r="AE2" s="2"/>
      <c r="AF2" s="2"/>
      <c r="AG2" s="2"/>
      <c r="AH2" s="2"/>
      <c r="AI2" s="2"/>
      <c r="AJ2" s="2"/>
      <c r="AK2" s="2"/>
      <c r="AL2" s="23"/>
      <c r="AM2" s="2"/>
      <c r="AN2" s="2"/>
    </row>
    <row r="3" spans="1:40" ht="27.6" customHeight="1" thickBot="1" x14ac:dyDescent="0.35">
      <c r="A3" s="21"/>
      <c r="B3" s="365" t="s">
        <v>173</v>
      </c>
      <c r="C3" s="365"/>
      <c r="D3" s="365"/>
      <c r="E3" s="365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2"/>
      <c r="V3" s="373"/>
      <c r="W3" s="375"/>
      <c r="X3" s="2"/>
      <c r="Y3" s="2"/>
      <c r="Z3" s="2"/>
      <c r="AA3" s="240"/>
      <c r="AB3" s="240"/>
      <c r="AC3" s="2"/>
      <c r="AD3" s="2"/>
      <c r="AE3" s="2"/>
      <c r="AF3" s="2"/>
      <c r="AG3" s="2"/>
      <c r="AH3" s="2"/>
      <c r="AI3" s="2"/>
      <c r="AL3" s="311"/>
    </row>
    <row r="4" spans="1:40" ht="27.6" customHeight="1" thickBot="1" x14ac:dyDescent="0.35">
      <c r="A4" s="21"/>
      <c r="B4" s="2" t="s">
        <v>9</v>
      </c>
      <c r="C4" s="2"/>
      <c r="D4" s="2"/>
      <c r="E4" s="2"/>
      <c r="F4" s="22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2"/>
      <c r="V4" s="374"/>
      <c r="W4" s="376"/>
      <c r="X4" s="2"/>
      <c r="Y4" s="2"/>
      <c r="Z4" s="2"/>
      <c r="AA4" s="240"/>
      <c r="AB4" s="2"/>
      <c r="AC4" s="2"/>
      <c r="AD4" s="2"/>
      <c r="AE4" s="2"/>
      <c r="AF4" s="2"/>
      <c r="AG4" s="2"/>
      <c r="AH4" s="2"/>
      <c r="AI4" s="2"/>
      <c r="AJ4" s="2"/>
      <c r="AK4" s="2"/>
      <c r="AL4" s="23"/>
      <c r="AM4" s="2"/>
      <c r="AN4" s="2"/>
    </row>
    <row r="5" spans="1:40" ht="15.75" customHeight="1" thickBot="1" x14ac:dyDescent="0.35">
      <c r="A5" s="21"/>
      <c r="B5" s="2" t="s">
        <v>3</v>
      </c>
      <c r="C5" s="24" t="s">
        <v>126</v>
      </c>
      <c r="D5" s="2"/>
      <c r="E5" s="2"/>
      <c r="F5" s="22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2"/>
      <c r="V5" s="2"/>
      <c r="W5" s="2"/>
      <c r="X5" s="2"/>
      <c r="Y5" s="239"/>
      <c r="Z5" s="2"/>
      <c r="AA5" s="26"/>
      <c r="AB5" s="27"/>
      <c r="AC5" s="2"/>
      <c r="AD5" s="2"/>
      <c r="AE5" s="2"/>
      <c r="AF5" s="2"/>
      <c r="AG5" s="2"/>
      <c r="AH5" s="2"/>
      <c r="AI5" s="2"/>
      <c r="AJ5" s="2"/>
      <c r="AK5" s="2"/>
      <c r="AL5" s="23"/>
      <c r="AM5" s="2"/>
      <c r="AN5" s="2"/>
    </row>
    <row r="6" spans="1:40" ht="51" customHeight="1" x14ac:dyDescent="0.3">
      <c r="A6" s="21"/>
      <c r="B6" s="2"/>
      <c r="C6" s="2"/>
      <c r="D6" s="2"/>
      <c r="E6" s="2"/>
      <c r="F6" s="2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368" t="s">
        <v>115</v>
      </c>
      <c r="W6" s="369"/>
      <c r="X6" s="370"/>
      <c r="Y6" s="28"/>
      <c r="Z6" s="28"/>
      <c r="AA6" s="29"/>
      <c r="AB6" s="2"/>
      <c r="AC6" s="2"/>
      <c r="AD6" s="2"/>
      <c r="AE6" s="2"/>
      <c r="AF6" s="2"/>
      <c r="AG6" s="2"/>
      <c r="AH6" s="2"/>
      <c r="AI6" s="2"/>
      <c r="AJ6" s="2"/>
      <c r="AK6" s="23"/>
      <c r="AL6" s="23"/>
      <c r="AM6" s="2"/>
    </row>
    <row r="7" spans="1:40" ht="51.6" customHeight="1" thickBot="1" x14ac:dyDescent="0.35">
      <c r="A7" s="21"/>
      <c r="B7" s="2"/>
      <c r="C7" s="2"/>
      <c r="D7" s="2"/>
      <c r="E7" s="2"/>
      <c r="F7" s="2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36" t="s">
        <v>10</v>
      </c>
      <c r="W7" s="237" t="s">
        <v>11</v>
      </c>
      <c r="X7" s="238" t="s">
        <v>116</v>
      </c>
      <c r="Y7" s="30"/>
      <c r="Z7" s="30"/>
      <c r="AA7" s="31"/>
      <c r="AB7" s="2"/>
      <c r="AC7" s="2"/>
      <c r="AD7" s="2"/>
      <c r="AE7" s="2"/>
      <c r="AF7" s="2"/>
      <c r="AG7" s="2"/>
      <c r="AH7" s="2"/>
      <c r="AI7" s="2"/>
      <c r="AJ7" s="2"/>
      <c r="AK7" s="23"/>
      <c r="AL7" s="23"/>
      <c r="AM7" s="2"/>
    </row>
    <row r="8" spans="1:40" x14ac:dyDescent="0.3">
      <c r="A8" s="21"/>
      <c r="B8" s="2"/>
      <c r="C8" s="2"/>
      <c r="D8" s="2"/>
      <c r="E8" s="2"/>
      <c r="F8" s="2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25" t="s">
        <v>117</v>
      </c>
      <c r="U8" s="226" t="s">
        <v>118</v>
      </c>
      <c r="V8" s="206">
        <v>155</v>
      </c>
      <c r="W8" s="234">
        <v>120</v>
      </c>
      <c r="X8" s="32">
        <v>105</v>
      </c>
      <c r="Y8" s="358" t="s">
        <v>127</v>
      </c>
      <c r="Z8" s="30"/>
      <c r="AA8" s="31"/>
      <c r="AB8" s="2"/>
      <c r="AC8" s="2"/>
      <c r="AD8" s="2"/>
      <c r="AE8" s="2"/>
      <c r="AF8" s="2"/>
      <c r="AG8" s="2"/>
      <c r="AH8" s="2"/>
      <c r="AI8" s="2"/>
      <c r="AJ8" s="2"/>
      <c r="AK8" s="23"/>
      <c r="AL8" s="23"/>
      <c r="AM8" s="2"/>
    </row>
    <row r="9" spans="1:40" x14ac:dyDescent="0.3">
      <c r="A9" s="21"/>
      <c r="B9" s="2"/>
      <c r="C9" s="2"/>
      <c r="D9" s="2"/>
      <c r="E9" s="2"/>
      <c r="F9" s="2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371" t="s">
        <v>119</v>
      </c>
      <c r="U9" s="227" t="s">
        <v>120</v>
      </c>
      <c r="V9" s="235">
        <v>133</v>
      </c>
      <c r="W9" s="228">
        <v>98</v>
      </c>
      <c r="X9" s="229">
        <v>83</v>
      </c>
      <c r="Y9" s="359" t="s">
        <v>119</v>
      </c>
      <c r="Z9" s="2"/>
      <c r="AA9" s="31"/>
      <c r="AB9" s="2"/>
      <c r="AC9" s="2"/>
      <c r="AD9" s="2"/>
      <c r="AE9" s="2"/>
      <c r="AF9" s="2"/>
      <c r="AG9" s="2"/>
      <c r="AH9" s="2"/>
      <c r="AI9" s="2"/>
      <c r="AJ9" s="2"/>
      <c r="AK9" s="23"/>
      <c r="AL9" s="23"/>
      <c r="AM9" s="2"/>
    </row>
    <row r="10" spans="1:40" x14ac:dyDescent="0.3">
      <c r="A10" s="21"/>
      <c r="B10" s="8" t="s">
        <v>12</v>
      </c>
      <c r="C10" s="2"/>
      <c r="D10" s="2"/>
      <c r="E10" s="2"/>
      <c r="F10" s="2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371"/>
      <c r="U10" s="227" t="s">
        <v>83</v>
      </c>
      <c r="V10" s="235">
        <v>133</v>
      </c>
      <c r="W10" s="228">
        <v>98</v>
      </c>
      <c r="X10" s="229">
        <v>83</v>
      </c>
      <c r="Y10" s="360" t="s">
        <v>119</v>
      </c>
      <c r="Z10" s="232"/>
      <c r="AA10" s="34"/>
      <c r="AB10" s="31"/>
      <c r="AC10" s="25"/>
      <c r="AD10" s="2"/>
      <c r="AE10" s="2"/>
      <c r="AF10" s="2"/>
      <c r="AG10" s="2"/>
      <c r="AH10" s="2"/>
      <c r="AI10" s="2"/>
      <c r="AJ10" s="2"/>
      <c r="AK10" s="2"/>
      <c r="AL10" s="23"/>
      <c r="AM10" s="2"/>
      <c r="AN10" s="2"/>
    </row>
    <row r="11" spans="1:40" ht="15" thickBot="1" x14ac:dyDescent="0.35">
      <c r="A11" s="21"/>
      <c r="B11" s="35" t="s">
        <v>13</v>
      </c>
      <c r="C11" s="36"/>
      <c r="D11" s="36"/>
      <c r="E11" s="36"/>
      <c r="F11" s="37"/>
      <c r="G11" s="36"/>
      <c r="H11" s="36" t="s">
        <v>4</v>
      </c>
      <c r="I11" s="36"/>
      <c r="J11" s="36"/>
      <c r="K11" s="2"/>
      <c r="L11" s="2"/>
      <c r="M11" s="2"/>
      <c r="N11" s="2"/>
      <c r="O11" s="2"/>
      <c r="P11" s="2"/>
      <c r="Q11" s="2"/>
      <c r="R11" s="2"/>
      <c r="S11" s="2"/>
      <c r="T11" s="372"/>
      <c r="U11" s="230" t="s">
        <v>121</v>
      </c>
      <c r="V11" s="207">
        <v>133</v>
      </c>
      <c r="W11" s="231">
        <v>98</v>
      </c>
      <c r="X11" s="33">
        <v>83</v>
      </c>
      <c r="Y11" s="361" t="s">
        <v>119</v>
      </c>
      <c r="Z11" s="38"/>
      <c r="AA11" s="38"/>
      <c r="AB11" s="39"/>
      <c r="AC11" s="2"/>
      <c r="AD11" s="2"/>
      <c r="AE11" s="2"/>
      <c r="AF11" s="2"/>
      <c r="AG11" s="2"/>
      <c r="AH11" s="2"/>
      <c r="AI11" s="2"/>
      <c r="AJ11" s="2"/>
      <c r="AK11" s="2"/>
      <c r="AL11" s="23"/>
      <c r="AM11" s="2"/>
      <c r="AN11" s="2"/>
    </row>
    <row r="12" spans="1:40" s="340" customFormat="1" ht="18.600000000000001" customHeight="1" thickBot="1" x14ac:dyDescent="0.35">
      <c r="A12" s="337"/>
      <c r="B12" s="366" t="str">
        <f>IF('1. Summary'!B5="","",'1. Summary'!B5)</f>
        <v/>
      </c>
      <c r="C12" s="366"/>
      <c r="D12" s="366"/>
      <c r="E12" s="366"/>
      <c r="F12" s="366"/>
      <c r="G12" s="338"/>
      <c r="H12" s="367" t="str">
        <f>IF('1. Summary'!B11="","",'1. Summary'!B11)</f>
        <v/>
      </c>
      <c r="I12" s="367"/>
      <c r="J12" s="367"/>
      <c r="K12" s="367"/>
      <c r="L12" s="367"/>
      <c r="M12" s="367"/>
      <c r="N12" s="338"/>
      <c r="O12" s="338"/>
      <c r="P12" s="338"/>
      <c r="Q12" s="338"/>
      <c r="R12" s="338"/>
      <c r="S12" s="338"/>
      <c r="T12" s="338"/>
      <c r="U12" s="338"/>
      <c r="V12" s="338"/>
      <c r="W12" s="338"/>
      <c r="X12" s="338"/>
      <c r="Y12" s="338"/>
      <c r="Z12" s="338"/>
      <c r="AA12" s="338"/>
      <c r="AB12" s="338"/>
      <c r="AC12" s="338"/>
      <c r="AD12" s="338"/>
      <c r="AE12" s="338"/>
      <c r="AF12" s="338"/>
      <c r="AG12" s="338"/>
      <c r="AH12" s="338"/>
      <c r="AI12" s="338"/>
      <c r="AJ12" s="338"/>
      <c r="AK12" s="338"/>
      <c r="AL12" s="339"/>
      <c r="AM12" s="338"/>
      <c r="AN12" s="338"/>
    </row>
    <row r="13" spans="1:40" ht="15" thickBot="1" x14ac:dyDescent="0.35">
      <c r="A13" s="21"/>
      <c r="B13" s="36" t="s">
        <v>3</v>
      </c>
      <c r="C13" s="36"/>
      <c r="D13" s="36"/>
      <c r="E13" s="36"/>
      <c r="F13" s="37"/>
      <c r="G13" s="36"/>
      <c r="H13" s="36" t="s">
        <v>5</v>
      </c>
      <c r="I13" s="36"/>
      <c r="J13" s="36"/>
      <c r="K13" s="2"/>
      <c r="L13" s="2"/>
      <c r="M13" s="2"/>
      <c r="N13" s="2"/>
      <c r="O13" s="2"/>
      <c r="P13" s="2"/>
      <c r="Q13" s="2"/>
      <c r="R13" s="2"/>
      <c r="S13" s="2"/>
      <c r="T13" s="2"/>
      <c r="U13" s="31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3"/>
      <c r="AM13" s="2"/>
      <c r="AN13" s="2"/>
    </row>
    <row r="14" spans="1:40" s="340" customFormat="1" ht="18.600000000000001" customHeight="1" thickBot="1" x14ac:dyDescent="0.35">
      <c r="A14" s="337"/>
      <c r="B14" s="366" t="str">
        <f>IF('1. Summary'!B8="","",'1. Summary'!B8)</f>
        <v/>
      </c>
      <c r="C14" s="366"/>
      <c r="D14" s="366"/>
      <c r="E14" s="366"/>
      <c r="F14" s="366"/>
      <c r="G14" s="338"/>
      <c r="H14" s="367" t="str">
        <f>IF('1. Summary'!B14="","",'1. Summary'!B14)</f>
        <v/>
      </c>
      <c r="I14" s="367"/>
      <c r="J14" s="367"/>
      <c r="K14" s="367"/>
      <c r="L14" s="367"/>
      <c r="M14" s="367"/>
      <c r="N14" s="338"/>
      <c r="O14" s="338"/>
      <c r="P14" s="338"/>
      <c r="Q14" s="338"/>
      <c r="R14" s="338"/>
      <c r="S14" s="338"/>
      <c r="T14" s="387" t="s">
        <v>130</v>
      </c>
      <c r="U14" s="387"/>
      <c r="V14" s="387"/>
      <c r="W14" s="387"/>
      <c r="X14" s="338"/>
      <c r="Y14" s="338"/>
      <c r="Z14" s="338"/>
      <c r="AA14" s="338"/>
      <c r="AB14" s="338"/>
      <c r="AC14" s="338"/>
      <c r="AD14" s="338"/>
      <c r="AE14" s="338"/>
      <c r="AF14" s="338"/>
      <c r="AG14" s="338"/>
      <c r="AH14" s="338"/>
      <c r="AI14" s="338"/>
      <c r="AJ14" s="338"/>
      <c r="AK14" s="338"/>
      <c r="AL14" s="339"/>
      <c r="AM14" s="338"/>
      <c r="AN14" s="338"/>
    </row>
    <row r="15" spans="1:40" x14ac:dyDescent="0.3">
      <c r="A15" s="21"/>
      <c r="B15" s="2"/>
      <c r="C15" s="2"/>
      <c r="D15" s="2"/>
      <c r="E15" s="2"/>
      <c r="F15" s="2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3"/>
      <c r="AM15" s="2"/>
      <c r="AN15" s="2"/>
    </row>
    <row r="16" spans="1:40" ht="15" thickBot="1" x14ac:dyDescent="0.35">
      <c r="A16" s="21"/>
      <c r="B16" s="2"/>
      <c r="C16" s="2"/>
      <c r="D16" s="2"/>
      <c r="E16" s="2"/>
      <c r="F16" s="2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3"/>
      <c r="AM16" s="2"/>
      <c r="AN16" s="2"/>
    </row>
    <row r="17" spans="1:39" ht="15" customHeight="1" thickBot="1" x14ac:dyDescent="0.35">
      <c r="A17" s="21"/>
      <c r="B17" s="379" t="s">
        <v>14</v>
      </c>
      <c r="C17" s="380" t="s">
        <v>15</v>
      </c>
      <c r="D17" s="381" t="s">
        <v>16</v>
      </c>
      <c r="E17" s="381" t="s">
        <v>17</v>
      </c>
      <c r="F17" s="382" t="s">
        <v>18</v>
      </c>
      <c r="G17" s="383" t="s">
        <v>19</v>
      </c>
      <c r="H17" s="383"/>
      <c r="I17" s="383"/>
      <c r="J17" s="383"/>
      <c r="K17" s="383"/>
      <c r="L17" s="383"/>
      <c r="M17" s="383"/>
      <c r="N17" s="383"/>
      <c r="O17" s="383"/>
      <c r="P17" s="384"/>
      <c r="Q17" s="373" t="s">
        <v>20</v>
      </c>
      <c r="R17" s="353"/>
      <c r="S17" s="389" t="s">
        <v>21</v>
      </c>
      <c r="T17" s="389"/>
      <c r="U17" s="389"/>
      <c r="V17" s="389"/>
      <c r="W17" s="389"/>
      <c r="X17" s="389"/>
      <c r="Y17" s="389"/>
      <c r="Z17" s="389"/>
      <c r="AA17" s="389"/>
      <c r="AB17" s="391" t="s">
        <v>22</v>
      </c>
      <c r="AC17" s="2"/>
      <c r="AD17" s="2"/>
      <c r="AE17" s="2"/>
      <c r="AF17" s="2"/>
      <c r="AG17" s="2"/>
      <c r="AH17" s="2"/>
      <c r="AI17" s="2"/>
      <c r="AJ17" s="2"/>
      <c r="AK17" s="2"/>
      <c r="AL17" s="23"/>
      <c r="AM17" s="2"/>
    </row>
    <row r="18" spans="1:39" ht="15.6" thickTop="1" thickBot="1" x14ac:dyDescent="0.35">
      <c r="A18" s="21"/>
      <c r="B18" s="379"/>
      <c r="C18" s="380"/>
      <c r="D18" s="381"/>
      <c r="E18" s="381"/>
      <c r="F18" s="382"/>
      <c r="G18" s="383"/>
      <c r="H18" s="383"/>
      <c r="I18" s="383"/>
      <c r="J18" s="383"/>
      <c r="K18" s="383"/>
      <c r="L18" s="383"/>
      <c r="M18" s="383"/>
      <c r="N18" s="383"/>
      <c r="O18" s="383"/>
      <c r="P18" s="384"/>
      <c r="Q18" s="373"/>
      <c r="R18" s="353"/>
      <c r="S18" s="389"/>
      <c r="T18" s="390"/>
      <c r="U18" s="390"/>
      <c r="V18" s="390"/>
      <c r="W18" s="390"/>
      <c r="X18" s="390"/>
      <c r="Y18" s="390"/>
      <c r="Z18" s="390"/>
      <c r="AA18" s="390"/>
      <c r="AB18" s="391"/>
      <c r="AC18" s="2"/>
      <c r="AD18" s="2"/>
      <c r="AE18" s="2"/>
      <c r="AF18" s="2"/>
      <c r="AG18" s="2"/>
      <c r="AH18" s="2"/>
      <c r="AI18" s="2"/>
      <c r="AJ18" s="2"/>
      <c r="AK18" s="2"/>
      <c r="AL18" s="23"/>
      <c r="AM18" s="2"/>
    </row>
    <row r="19" spans="1:39" ht="30.75" customHeight="1" thickTop="1" thickBot="1" x14ac:dyDescent="0.35">
      <c r="A19" s="21"/>
      <c r="B19" s="379"/>
      <c r="C19" s="380"/>
      <c r="D19" s="381"/>
      <c r="E19" s="381"/>
      <c r="F19" s="382"/>
      <c r="G19" s="385" t="s">
        <v>23</v>
      </c>
      <c r="H19" s="385"/>
      <c r="I19" s="385"/>
      <c r="J19" s="385"/>
      <c r="K19" s="385"/>
      <c r="L19" s="386" t="s">
        <v>24</v>
      </c>
      <c r="M19" s="386"/>
      <c r="N19" s="386"/>
      <c r="O19" s="386"/>
      <c r="P19" s="385"/>
      <c r="Q19" s="373"/>
      <c r="R19" s="353"/>
      <c r="S19" s="392" t="s">
        <v>25</v>
      </c>
      <c r="T19" s="393" t="s">
        <v>26</v>
      </c>
      <c r="U19" s="394"/>
      <c r="V19" s="394"/>
      <c r="W19" s="394"/>
      <c r="X19" s="394"/>
      <c r="Y19" s="394"/>
      <c r="Z19" s="397" t="s">
        <v>123</v>
      </c>
      <c r="AA19" s="395" t="s">
        <v>124</v>
      </c>
      <c r="AB19" s="391"/>
      <c r="AC19" s="2"/>
      <c r="AD19" s="2"/>
      <c r="AE19" s="2"/>
      <c r="AF19" s="2"/>
      <c r="AG19" s="2"/>
      <c r="AH19" s="2"/>
      <c r="AI19" s="2"/>
      <c r="AJ19" s="2"/>
      <c r="AK19" s="2"/>
      <c r="AL19" s="23"/>
      <c r="AM19" s="2"/>
    </row>
    <row r="20" spans="1:39" ht="15.6" thickTop="1" thickBot="1" x14ac:dyDescent="0.35">
      <c r="A20" s="21"/>
      <c r="B20" s="379"/>
      <c r="C20" s="380"/>
      <c r="D20" s="381"/>
      <c r="E20" s="381"/>
      <c r="F20" s="382"/>
      <c r="G20" s="40" t="s">
        <v>27</v>
      </c>
      <c r="H20" s="41" t="s">
        <v>28</v>
      </c>
      <c r="I20" s="41" t="s">
        <v>29</v>
      </c>
      <c r="J20" s="42" t="s">
        <v>30</v>
      </c>
      <c r="K20" s="42" t="s">
        <v>31</v>
      </c>
      <c r="L20" s="40" t="s">
        <v>27</v>
      </c>
      <c r="M20" s="41" t="s">
        <v>28</v>
      </c>
      <c r="N20" s="41" t="s">
        <v>29</v>
      </c>
      <c r="O20" s="42" t="s">
        <v>30</v>
      </c>
      <c r="P20" s="42" t="s">
        <v>31</v>
      </c>
      <c r="Q20" s="388"/>
      <c r="R20" s="353"/>
      <c r="S20" s="392"/>
      <c r="T20" s="307">
        <v>46156</v>
      </c>
      <c r="U20" s="308">
        <v>46157</v>
      </c>
      <c r="V20" s="308">
        <v>46158</v>
      </c>
      <c r="W20" s="308">
        <v>46159</v>
      </c>
      <c r="X20" s="308">
        <v>46160</v>
      </c>
      <c r="Y20" s="308">
        <v>46161</v>
      </c>
      <c r="Z20" s="398"/>
      <c r="AA20" s="396"/>
      <c r="AB20" s="391"/>
      <c r="AC20" s="2"/>
      <c r="AD20" s="2"/>
      <c r="AE20" s="2"/>
      <c r="AF20" s="2"/>
      <c r="AG20" s="2"/>
      <c r="AH20" s="2"/>
      <c r="AI20" s="2"/>
      <c r="AJ20" s="2" t="s">
        <v>125</v>
      </c>
      <c r="AK20" s="2" t="s">
        <v>32</v>
      </c>
      <c r="AL20" s="23"/>
      <c r="AM20" s="2"/>
    </row>
    <row r="21" spans="1:39" ht="15" thickTop="1" x14ac:dyDescent="0.3">
      <c r="A21" s="21"/>
      <c r="B21" s="259" t="s">
        <v>33</v>
      </c>
      <c r="C21" s="260" t="s">
        <v>34</v>
      </c>
      <c r="D21" s="261" t="s">
        <v>35</v>
      </c>
      <c r="E21" s="262" t="s">
        <v>36</v>
      </c>
      <c r="F21" s="263" t="s">
        <v>37</v>
      </c>
      <c r="G21" s="47">
        <v>46157</v>
      </c>
      <c r="H21" s="48">
        <v>0.625</v>
      </c>
      <c r="I21" s="45" t="s">
        <v>38</v>
      </c>
      <c r="J21" s="45" t="s">
        <v>39</v>
      </c>
      <c r="K21" s="49" t="s">
        <v>40</v>
      </c>
      <c r="L21" s="47">
        <v>46161</v>
      </c>
      <c r="M21" s="48">
        <v>0.29166666666666702</v>
      </c>
      <c r="N21" s="45" t="s">
        <v>39</v>
      </c>
      <c r="O21" s="45" t="s">
        <v>38</v>
      </c>
      <c r="P21" s="355" t="s">
        <v>41</v>
      </c>
      <c r="Q21" s="306" t="s">
        <v>42</v>
      </c>
      <c r="R21" s="354"/>
      <c r="S21" s="51" t="s">
        <v>118</v>
      </c>
      <c r="T21" s="52"/>
      <c r="U21" s="53" t="s">
        <v>11</v>
      </c>
      <c r="V21" s="53" t="s">
        <v>11</v>
      </c>
      <c r="W21" s="53"/>
      <c r="X21" s="204"/>
      <c r="Y21" s="204" t="s">
        <v>11</v>
      </c>
      <c r="Z21" s="347" t="str">
        <f>IF(OR(LEFT(E21)="+",LEFT(E21)="-"),60,"")</f>
        <v/>
      </c>
      <c r="AA21" s="306">
        <f t="shared" ref="AA21:AA23" si="0">IF(Q21="Yes",60,"")</f>
        <v>60</v>
      </c>
      <c r="AB21" s="54">
        <f t="shared" ref="AB21:AB48" si="1">IFERROR(SUM(AD21:AK21),"choose hotel")</f>
        <v>420</v>
      </c>
      <c r="AC21" s="2"/>
      <c r="AD21" s="55">
        <f>IF(T21="Single",VLOOKUP($S21,$U$8:$X$11,2,FALSE()),0)+IF(T21="Twin",VLOOKUP($S21,$U$8:$X$11,3,FALSE()),0)+IF(T21="Triple",VLOOKUP($S21,$U$8:$X$11,4,FALSE()),0)</f>
        <v>0</v>
      </c>
      <c r="AE21" s="55">
        <f t="shared" ref="AE21:AI22" si="2">IF(U21="Single",VLOOKUP($S21,$U$8:$X$11,2,FALSE()),0)+IF(U21="Twin",VLOOKUP($S21,$U$8:$X$11,3,FALSE()),0)+IF(U21="Triple",VLOOKUP($S21,$U$8:$X$11,4,FALSE()),0)</f>
        <v>120</v>
      </c>
      <c r="AF21" s="55">
        <f t="shared" si="2"/>
        <v>120</v>
      </c>
      <c r="AG21" s="55">
        <f t="shared" si="2"/>
        <v>0</v>
      </c>
      <c r="AH21" s="55">
        <f t="shared" si="2"/>
        <v>0</v>
      </c>
      <c r="AI21" s="55">
        <f t="shared" si="2"/>
        <v>120</v>
      </c>
      <c r="AJ21" s="2" t="str">
        <f>Z21</f>
        <v/>
      </c>
      <c r="AK21" s="2">
        <f>IF(Q21="Yes",$W$2,0)</f>
        <v>60</v>
      </c>
      <c r="AL21" s="23"/>
      <c r="AM21" s="2"/>
    </row>
    <row r="22" spans="1:39" x14ac:dyDescent="0.3">
      <c r="A22" s="21"/>
      <c r="B22" s="270" t="s">
        <v>43</v>
      </c>
      <c r="C22" s="271" t="s">
        <v>44</v>
      </c>
      <c r="D22" s="272" t="s">
        <v>45</v>
      </c>
      <c r="E22" s="273" t="s">
        <v>46</v>
      </c>
      <c r="F22" s="274" t="s">
        <v>85</v>
      </c>
      <c r="G22" s="275">
        <v>46158</v>
      </c>
      <c r="H22" s="276">
        <v>0.52083333333333304</v>
      </c>
      <c r="I22" s="272" t="s">
        <v>48</v>
      </c>
      <c r="J22" s="272" t="s">
        <v>49</v>
      </c>
      <c r="K22" s="277" t="s">
        <v>50</v>
      </c>
      <c r="L22" s="275">
        <v>46162</v>
      </c>
      <c r="M22" s="276">
        <v>0.8125</v>
      </c>
      <c r="N22" s="272" t="s">
        <v>49</v>
      </c>
      <c r="O22" s="272" t="s">
        <v>48</v>
      </c>
      <c r="P22" s="356" t="s">
        <v>51</v>
      </c>
      <c r="Q22" s="289" t="s">
        <v>42</v>
      </c>
      <c r="R22" s="354"/>
      <c r="S22" s="290" t="s">
        <v>120</v>
      </c>
      <c r="T22" s="291"/>
      <c r="U22" s="292"/>
      <c r="V22" s="292" t="s">
        <v>116</v>
      </c>
      <c r="W22" s="292" t="s">
        <v>116</v>
      </c>
      <c r="X22" s="292" t="s">
        <v>116</v>
      </c>
      <c r="Y22" s="293"/>
      <c r="Z22" s="342">
        <v>40</v>
      </c>
      <c r="AA22" s="289">
        <f t="shared" si="0"/>
        <v>60</v>
      </c>
      <c r="AB22" s="309">
        <f t="shared" si="1"/>
        <v>349</v>
      </c>
      <c r="AC22" s="2"/>
      <c r="AD22" s="55">
        <f t="shared" ref="AD22" si="3">IF(T22="Single",VLOOKUP($S22,$U$8:$X$11,2,FALSE()),0)+IF(T22="Twin",VLOOKUP($S22,$U$8:$X$11,3,FALSE()),0)+IF(T22="Triple",VLOOKUP($S22,$U$8:$X$11,4,FALSE()),0)</f>
        <v>0</v>
      </c>
      <c r="AE22" s="55">
        <f t="shared" si="2"/>
        <v>0</v>
      </c>
      <c r="AF22" s="55">
        <f t="shared" si="2"/>
        <v>83</v>
      </c>
      <c r="AG22" s="55">
        <f t="shared" si="2"/>
        <v>83</v>
      </c>
      <c r="AH22" s="55">
        <f t="shared" si="2"/>
        <v>83</v>
      </c>
      <c r="AI22" s="55">
        <f t="shared" si="2"/>
        <v>0</v>
      </c>
      <c r="AJ22" s="2">
        <f t="shared" ref="AJ22" si="4">Z22</f>
        <v>40</v>
      </c>
      <c r="AK22" s="2">
        <f t="shared" ref="AK22" si="5">IF(Q22="Yes",$W$2,0)</f>
        <v>60</v>
      </c>
      <c r="AL22" s="23"/>
      <c r="AM22" s="2"/>
    </row>
    <row r="23" spans="1:39" ht="15" thickBot="1" x14ac:dyDescent="0.35">
      <c r="A23" s="21"/>
      <c r="B23" s="56" t="s">
        <v>138</v>
      </c>
      <c r="C23" s="57" t="s">
        <v>139</v>
      </c>
      <c r="D23" s="58" t="s">
        <v>140</v>
      </c>
      <c r="E23" s="59" t="s">
        <v>36</v>
      </c>
      <c r="F23" s="60" t="s">
        <v>106</v>
      </c>
      <c r="G23" s="61">
        <v>46158</v>
      </c>
      <c r="H23" s="62">
        <v>0.52083333333333304</v>
      </c>
      <c r="I23" s="58" t="s">
        <v>48</v>
      </c>
      <c r="J23" s="58" t="s">
        <v>49</v>
      </c>
      <c r="K23" s="63" t="s">
        <v>50</v>
      </c>
      <c r="L23" s="61">
        <v>46160</v>
      </c>
      <c r="M23" s="62">
        <v>0.8125</v>
      </c>
      <c r="N23" s="58" t="s">
        <v>49</v>
      </c>
      <c r="O23" s="58" t="s">
        <v>48</v>
      </c>
      <c r="P23" s="357" t="s">
        <v>51</v>
      </c>
      <c r="Q23" s="64" t="s">
        <v>52</v>
      </c>
      <c r="R23" s="354"/>
      <c r="S23" s="65" t="s">
        <v>121</v>
      </c>
      <c r="T23" s="66"/>
      <c r="U23" s="67" t="s">
        <v>10</v>
      </c>
      <c r="V23" s="67" t="s">
        <v>10</v>
      </c>
      <c r="W23" s="67" t="s">
        <v>10</v>
      </c>
      <c r="X23" s="67" t="s">
        <v>10</v>
      </c>
      <c r="Y23" s="205" t="s">
        <v>10</v>
      </c>
      <c r="Z23" s="343">
        <v>40</v>
      </c>
      <c r="AA23" s="64" t="str">
        <f t="shared" si="0"/>
        <v/>
      </c>
      <c r="AB23" s="156">
        <f t="shared" si="1"/>
        <v>705</v>
      </c>
      <c r="AC23" s="2"/>
      <c r="AD23" s="55">
        <f t="shared" ref="AD23:AD48" si="6">IF(T23="Single",VLOOKUP($S23,$U$8:$X$11,2,FALSE()),0)+IF(T23="Twin",VLOOKUP($S23,$U$8:$X$11,3,FALSE()),0)+IF(T23="Triple",VLOOKUP($S23,$U$8:$X$11,4,FALSE()),0)</f>
        <v>0</v>
      </c>
      <c r="AE23" s="55">
        <f t="shared" ref="AE23:AE48" si="7">IF(U23="Single",VLOOKUP($S23,$U$8:$X$11,2,FALSE()),0)+IF(U23="Twin",VLOOKUP($S23,$U$8:$X$11,3,FALSE()),0)+IF(U23="Triple",VLOOKUP($S23,$U$8:$X$11,4,FALSE()),0)</f>
        <v>133</v>
      </c>
      <c r="AF23" s="55">
        <f t="shared" ref="AF23:AF48" si="8">IF(V23="Single",VLOOKUP($S23,$U$8:$X$11,2,FALSE()),0)+IF(V23="Twin",VLOOKUP($S23,$U$8:$X$11,3,FALSE()),0)+IF(V23="Triple",VLOOKUP($S23,$U$8:$X$11,4,FALSE()),0)</f>
        <v>133</v>
      </c>
      <c r="AG23" s="55">
        <f t="shared" ref="AG23:AG48" si="9">IF(W23="Single",VLOOKUP($S23,$U$8:$X$11,2,FALSE()),0)+IF(W23="Twin",VLOOKUP($S23,$U$8:$X$11,3,FALSE()),0)+IF(W23="Triple",VLOOKUP($S23,$U$8:$X$11,4,FALSE()),0)</f>
        <v>133</v>
      </c>
      <c r="AH23" s="55">
        <f t="shared" ref="AH23:AH48" si="10">IF(X23="Single",VLOOKUP($S23,$U$8:$X$11,2,FALSE()),0)+IF(X23="Twin",VLOOKUP($S23,$U$8:$X$11,3,FALSE()),0)+IF(X23="Triple",VLOOKUP($S23,$U$8:$X$11,4,FALSE()),0)</f>
        <v>133</v>
      </c>
      <c r="AI23" s="55">
        <f t="shared" ref="AI23:AI48" si="11">IF(Y23="Single",VLOOKUP($S23,$U$8:$X$11,2,FALSE()),0)+IF(Y23="Twin",VLOOKUP($S23,$U$8:$X$11,3,FALSE()),0)+IF(Y23="Triple",VLOOKUP($S23,$U$8:$X$11,4,FALSE()),0)</f>
        <v>133</v>
      </c>
      <c r="AJ23" s="2">
        <f t="shared" ref="AJ23:AJ48" si="12">Z23</f>
        <v>40</v>
      </c>
      <c r="AK23" s="2">
        <f t="shared" ref="AK23:AK48" si="13">IF(Q23="Yes",$W$2,0)</f>
        <v>0</v>
      </c>
      <c r="AL23" s="23"/>
      <c r="AM23" s="2"/>
    </row>
    <row r="24" spans="1:39" x14ac:dyDescent="0.3">
      <c r="A24" s="21"/>
      <c r="B24" s="68">
        <v>1</v>
      </c>
      <c r="C24" s="69"/>
      <c r="D24" s="70"/>
      <c r="E24" s="71"/>
      <c r="F24" s="72"/>
      <c r="G24" s="73"/>
      <c r="H24" s="310"/>
      <c r="I24" s="70"/>
      <c r="J24" s="74"/>
      <c r="K24" s="75"/>
      <c r="L24" s="73"/>
      <c r="M24" s="310"/>
      <c r="N24" s="70"/>
      <c r="O24" s="74"/>
      <c r="P24" s="74"/>
      <c r="Q24" s="76"/>
      <c r="R24" s="317" t="str">
        <f>IFERROR(VLOOKUP(S24,$U$8:$Y$11,5,FALSE),"")</f>
        <v/>
      </c>
      <c r="S24" s="77"/>
      <c r="T24" s="78"/>
      <c r="U24" s="79"/>
      <c r="V24" s="79"/>
      <c r="W24" s="79"/>
      <c r="X24" s="80"/>
      <c r="Y24" s="80"/>
      <c r="Z24" s="344" t="str">
        <f>IF(LEFT(F24)=" ",40,"")</f>
        <v/>
      </c>
      <c r="AA24" s="76" t="str">
        <f>IF(Q24="Yes",60,"")</f>
        <v/>
      </c>
      <c r="AB24" s="94">
        <f t="shared" si="1"/>
        <v>0</v>
      </c>
      <c r="AC24" s="2"/>
      <c r="AD24" s="55">
        <f t="shared" si="6"/>
        <v>0</v>
      </c>
      <c r="AE24" s="55">
        <f t="shared" si="7"/>
        <v>0</v>
      </c>
      <c r="AF24" s="55">
        <f t="shared" si="8"/>
        <v>0</v>
      </c>
      <c r="AG24" s="55">
        <f t="shared" si="9"/>
        <v>0</v>
      </c>
      <c r="AH24" s="55">
        <f t="shared" si="10"/>
        <v>0</v>
      </c>
      <c r="AI24" s="55">
        <f t="shared" si="11"/>
        <v>0</v>
      </c>
      <c r="AJ24" s="2" t="str">
        <f t="shared" si="12"/>
        <v/>
      </c>
      <c r="AK24" s="2">
        <f t="shared" si="13"/>
        <v>0</v>
      </c>
      <c r="AL24" s="23"/>
      <c r="AM24" s="2"/>
    </row>
    <row r="25" spans="1:39" x14ac:dyDescent="0.3">
      <c r="A25" s="21"/>
      <c r="B25" s="81">
        <v>2</v>
      </c>
      <c r="C25" s="82"/>
      <c r="D25" s="83"/>
      <c r="E25" s="84"/>
      <c r="F25" s="85"/>
      <c r="G25" s="86"/>
      <c r="H25" s="83"/>
      <c r="I25" s="83"/>
      <c r="J25" s="87"/>
      <c r="K25" s="88"/>
      <c r="L25" s="86"/>
      <c r="M25" s="83"/>
      <c r="N25" s="83"/>
      <c r="O25" s="87"/>
      <c r="P25" s="87"/>
      <c r="Q25" s="89"/>
      <c r="R25" s="317" t="str">
        <f>IFERROR(VLOOKUP(S25,$U$8:$Y$11,5,FALSE),"")</f>
        <v/>
      </c>
      <c r="S25" s="90"/>
      <c r="T25" s="91"/>
      <c r="U25" s="92"/>
      <c r="V25" s="92"/>
      <c r="W25" s="92"/>
      <c r="X25" s="93"/>
      <c r="Y25" s="93"/>
      <c r="Z25" s="345" t="str">
        <f t="shared" ref="Z25:Z48" si="14">IF(LEFT(F25)=" ",40,"")</f>
        <v/>
      </c>
      <c r="AA25" s="89" t="str">
        <f t="shared" ref="AA25:AA48" si="15">IF(Q25="Yes",60,"")</f>
        <v/>
      </c>
      <c r="AB25" s="94">
        <f t="shared" si="1"/>
        <v>0</v>
      </c>
      <c r="AC25" s="2"/>
      <c r="AD25" s="55">
        <f t="shared" ref="AD25:AI25" si="16">IF(T25="Single",VLOOKUP($S25,$U$8:$X$11,2,FALSE()),0)+IF(T25="Twin",VLOOKUP($S25,$U$8:$X$11,3,FALSE()),0)+IF(T25="Triple",VLOOKUP($S25,$U$8:$X$11,4,FALSE()),0)</f>
        <v>0</v>
      </c>
      <c r="AE25" s="55">
        <f t="shared" si="16"/>
        <v>0</v>
      </c>
      <c r="AF25" s="55">
        <f t="shared" si="16"/>
        <v>0</v>
      </c>
      <c r="AG25" s="55">
        <f t="shared" si="16"/>
        <v>0</v>
      </c>
      <c r="AH25" s="55">
        <f t="shared" si="16"/>
        <v>0</v>
      </c>
      <c r="AI25" s="55">
        <f t="shared" si="16"/>
        <v>0</v>
      </c>
      <c r="AJ25" s="2" t="str">
        <f t="shared" si="12"/>
        <v/>
      </c>
      <c r="AK25" s="2">
        <f t="shared" si="13"/>
        <v>0</v>
      </c>
      <c r="AL25" s="23"/>
      <c r="AM25" s="2"/>
    </row>
    <row r="26" spans="1:39" x14ac:dyDescent="0.3">
      <c r="A26" s="21"/>
      <c r="B26" s="68">
        <v>3</v>
      </c>
      <c r="C26" s="82"/>
      <c r="D26" s="83"/>
      <c r="E26" s="84"/>
      <c r="F26" s="85"/>
      <c r="G26" s="86"/>
      <c r="H26" s="83"/>
      <c r="I26" s="83"/>
      <c r="J26" s="87"/>
      <c r="K26" s="88"/>
      <c r="L26" s="86"/>
      <c r="M26" s="83"/>
      <c r="N26" s="83"/>
      <c r="O26" s="87"/>
      <c r="P26" s="87"/>
      <c r="Q26" s="89"/>
      <c r="R26" s="317" t="str">
        <f>IFERROR(VLOOKUP(S26,$U$8:$Y$11,5,FALSE),"")</f>
        <v/>
      </c>
      <c r="S26" s="90"/>
      <c r="T26" s="91"/>
      <c r="U26" s="92"/>
      <c r="V26" s="92"/>
      <c r="W26" s="92"/>
      <c r="X26" s="93"/>
      <c r="Y26" s="93"/>
      <c r="Z26" s="345" t="str">
        <f t="shared" si="14"/>
        <v/>
      </c>
      <c r="AA26" s="89" t="str">
        <f t="shared" si="15"/>
        <v/>
      </c>
      <c r="AB26" s="94">
        <f t="shared" si="1"/>
        <v>0</v>
      </c>
      <c r="AC26" s="2"/>
      <c r="AD26" s="55">
        <f t="shared" ref="AD26:AI26" si="17">IF(T26="Single",VLOOKUP($S26,$U$8:$X$11,2,FALSE()),0)+IF(T26="Twin",VLOOKUP($S26,$U$8:$X$11,3,FALSE()),0)+IF(T26="Triple",VLOOKUP($S26,$U$8:$X$11,4,FALSE()),0)</f>
        <v>0</v>
      </c>
      <c r="AE26" s="55">
        <f t="shared" si="17"/>
        <v>0</v>
      </c>
      <c r="AF26" s="55">
        <f t="shared" si="17"/>
        <v>0</v>
      </c>
      <c r="AG26" s="55">
        <f t="shared" si="17"/>
        <v>0</v>
      </c>
      <c r="AH26" s="55">
        <f t="shared" si="17"/>
        <v>0</v>
      </c>
      <c r="AI26" s="55">
        <f t="shared" si="17"/>
        <v>0</v>
      </c>
      <c r="AJ26" s="2" t="str">
        <f t="shared" si="12"/>
        <v/>
      </c>
      <c r="AK26" s="2">
        <f t="shared" si="13"/>
        <v>0</v>
      </c>
      <c r="AL26" s="23"/>
      <c r="AM26" s="2"/>
    </row>
    <row r="27" spans="1:39" x14ac:dyDescent="0.3">
      <c r="A27" s="21"/>
      <c r="B27" s="81">
        <v>4</v>
      </c>
      <c r="C27" s="82"/>
      <c r="D27" s="83"/>
      <c r="E27" s="84"/>
      <c r="F27" s="85"/>
      <c r="G27" s="86"/>
      <c r="H27" s="83"/>
      <c r="I27" s="83"/>
      <c r="J27" s="87"/>
      <c r="K27" s="88"/>
      <c r="L27" s="86"/>
      <c r="M27" s="83"/>
      <c r="N27" s="83"/>
      <c r="O27" s="87"/>
      <c r="P27" s="87"/>
      <c r="Q27" s="89"/>
      <c r="R27" s="317" t="str">
        <f t="shared" ref="R27:R48" si="18">IFERROR(VLOOKUP(S27,$U$8:$Y$11,5,FALSE),"")</f>
        <v/>
      </c>
      <c r="S27" s="90"/>
      <c r="T27" s="91"/>
      <c r="U27" s="92"/>
      <c r="V27" s="92"/>
      <c r="W27" s="92"/>
      <c r="X27" s="93"/>
      <c r="Y27" s="93"/>
      <c r="Z27" s="345" t="str">
        <f t="shared" si="14"/>
        <v/>
      </c>
      <c r="AA27" s="89" t="str">
        <f t="shared" si="15"/>
        <v/>
      </c>
      <c r="AB27" s="94">
        <f t="shared" si="1"/>
        <v>0</v>
      </c>
      <c r="AC27" s="2"/>
      <c r="AD27" s="55">
        <f t="shared" si="6"/>
        <v>0</v>
      </c>
      <c r="AE27" s="55">
        <f t="shared" si="7"/>
        <v>0</v>
      </c>
      <c r="AF27" s="55">
        <f t="shared" si="8"/>
        <v>0</v>
      </c>
      <c r="AG27" s="55">
        <f t="shared" si="9"/>
        <v>0</v>
      </c>
      <c r="AH27" s="55">
        <f t="shared" si="10"/>
        <v>0</v>
      </c>
      <c r="AI27" s="55">
        <f t="shared" si="11"/>
        <v>0</v>
      </c>
      <c r="AJ27" s="2" t="str">
        <f t="shared" si="12"/>
        <v/>
      </c>
      <c r="AK27" s="2">
        <f t="shared" si="13"/>
        <v>0</v>
      </c>
      <c r="AL27" s="23"/>
      <c r="AM27" s="2"/>
    </row>
    <row r="28" spans="1:39" x14ac:dyDescent="0.3">
      <c r="A28" s="21"/>
      <c r="B28" s="68">
        <v>5</v>
      </c>
      <c r="C28" s="82"/>
      <c r="D28" s="83"/>
      <c r="E28" s="84"/>
      <c r="F28" s="85"/>
      <c r="G28" s="86"/>
      <c r="H28" s="83"/>
      <c r="I28" s="83"/>
      <c r="J28" s="87"/>
      <c r="K28" s="88"/>
      <c r="L28" s="86"/>
      <c r="M28" s="83"/>
      <c r="N28" s="83"/>
      <c r="O28" s="87"/>
      <c r="P28" s="87"/>
      <c r="Q28" s="89"/>
      <c r="R28" s="317" t="str">
        <f t="shared" si="18"/>
        <v/>
      </c>
      <c r="S28" s="90"/>
      <c r="T28" s="91"/>
      <c r="U28" s="92"/>
      <c r="V28" s="92"/>
      <c r="W28" s="92"/>
      <c r="X28" s="93"/>
      <c r="Y28" s="93"/>
      <c r="Z28" s="345" t="str">
        <f t="shared" si="14"/>
        <v/>
      </c>
      <c r="AA28" s="89" t="str">
        <f t="shared" si="15"/>
        <v/>
      </c>
      <c r="AB28" s="94">
        <f t="shared" si="1"/>
        <v>0</v>
      </c>
      <c r="AC28" s="2"/>
      <c r="AD28" s="55">
        <f t="shared" si="6"/>
        <v>0</v>
      </c>
      <c r="AE28" s="55">
        <f t="shared" si="7"/>
        <v>0</v>
      </c>
      <c r="AF28" s="55">
        <f t="shared" si="8"/>
        <v>0</v>
      </c>
      <c r="AG28" s="55">
        <f t="shared" si="9"/>
        <v>0</v>
      </c>
      <c r="AH28" s="55">
        <f t="shared" si="10"/>
        <v>0</v>
      </c>
      <c r="AI28" s="55">
        <f t="shared" si="11"/>
        <v>0</v>
      </c>
      <c r="AJ28" s="2" t="str">
        <f t="shared" si="12"/>
        <v/>
      </c>
      <c r="AK28" s="2">
        <f t="shared" si="13"/>
        <v>0</v>
      </c>
      <c r="AL28" s="23"/>
      <c r="AM28" s="2"/>
    </row>
    <row r="29" spans="1:39" x14ac:dyDescent="0.3">
      <c r="A29" s="21"/>
      <c r="B29" s="81">
        <v>6</v>
      </c>
      <c r="C29" s="82"/>
      <c r="D29" s="83"/>
      <c r="E29" s="84"/>
      <c r="F29" s="85"/>
      <c r="G29" s="86"/>
      <c r="H29" s="83"/>
      <c r="I29" s="83"/>
      <c r="J29" s="87"/>
      <c r="K29" s="88"/>
      <c r="L29" s="86"/>
      <c r="M29" s="83"/>
      <c r="N29" s="83"/>
      <c r="O29" s="87"/>
      <c r="P29" s="87"/>
      <c r="Q29" s="89"/>
      <c r="R29" s="317" t="str">
        <f t="shared" si="18"/>
        <v/>
      </c>
      <c r="S29" s="90"/>
      <c r="T29" s="91"/>
      <c r="U29" s="92"/>
      <c r="V29" s="92"/>
      <c r="W29" s="92"/>
      <c r="X29" s="93"/>
      <c r="Y29" s="93"/>
      <c r="Z29" s="345" t="str">
        <f t="shared" si="14"/>
        <v/>
      </c>
      <c r="AA29" s="89" t="str">
        <f t="shared" si="15"/>
        <v/>
      </c>
      <c r="AB29" s="94">
        <f t="shared" si="1"/>
        <v>0</v>
      </c>
      <c r="AC29" s="2"/>
      <c r="AD29" s="55">
        <f t="shared" si="6"/>
        <v>0</v>
      </c>
      <c r="AE29" s="55">
        <f t="shared" si="7"/>
        <v>0</v>
      </c>
      <c r="AF29" s="55">
        <f t="shared" si="8"/>
        <v>0</v>
      </c>
      <c r="AG29" s="55">
        <f t="shared" si="9"/>
        <v>0</v>
      </c>
      <c r="AH29" s="55">
        <f t="shared" si="10"/>
        <v>0</v>
      </c>
      <c r="AI29" s="55">
        <f t="shared" si="11"/>
        <v>0</v>
      </c>
      <c r="AJ29" s="2" t="str">
        <f t="shared" si="12"/>
        <v/>
      </c>
      <c r="AK29" s="2">
        <f t="shared" si="13"/>
        <v>0</v>
      </c>
      <c r="AL29" s="23"/>
      <c r="AM29" s="2"/>
    </row>
    <row r="30" spans="1:39" x14ac:dyDescent="0.3">
      <c r="A30" s="21"/>
      <c r="B30" s="68">
        <v>7</v>
      </c>
      <c r="C30" s="82"/>
      <c r="D30" s="83"/>
      <c r="E30" s="84"/>
      <c r="F30" s="85"/>
      <c r="G30" s="86"/>
      <c r="H30" s="83"/>
      <c r="I30" s="83"/>
      <c r="J30" s="87"/>
      <c r="K30" s="88"/>
      <c r="L30" s="86"/>
      <c r="M30" s="83"/>
      <c r="N30" s="83"/>
      <c r="O30" s="87"/>
      <c r="P30" s="87"/>
      <c r="Q30" s="89"/>
      <c r="R30" s="317" t="str">
        <f t="shared" si="18"/>
        <v/>
      </c>
      <c r="S30" s="90"/>
      <c r="T30" s="91"/>
      <c r="U30" s="92"/>
      <c r="V30" s="92"/>
      <c r="W30" s="92"/>
      <c r="X30" s="93"/>
      <c r="Y30" s="93"/>
      <c r="Z30" s="345" t="str">
        <f t="shared" si="14"/>
        <v/>
      </c>
      <c r="AA30" s="89" t="str">
        <f t="shared" si="15"/>
        <v/>
      </c>
      <c r="AB30" s="94">
        <f t="shared" si="1"/>
        <v>0</v>
      </c>
      <c r="AC30" s="2"/>
      <c r="AD30" s="55">
        <f t="shared" si="6"/>
        <v>0</v>
      </c>
      <c r="AE30" s="55">
        <f t="shared" si="7"/>
        <v>0</v>
      </c>
      <c r="AF30" s="55">
        <f t="shared" si="8"/>
        <v>0</v>
      </c>
      <c r="AG30" s="55">
        <f t="shared" si="9"/>
        <v>0</v>
      </c>
      <c r="AH30" s="55">
        <f t="shared" si="10"/>
        <v>0</v>
      </c>
      <c r="AI30" s="55">
        <f t="shared" si="11"/>
        <v>0</v>
      </c>
      <c r="AJ30" s="2" t="str">
        <f t="shared" si="12"/>
        <v/>
      </c>
      <c r="AK30" s="2">
        <f t="shared" si="13"/>
        <v>0</v>
      </c>
      <c r="AL30" s="23"/>
      <c r="AM30" s="2"/>
    </row>
    <row r="31" spans="1:39" x14ac:dyDescent="0.3">
      <c r="A31" s="21"/>
      <c r="B31" s="81">
        <v>8</v>
      </c>
      <c r="C31" s="82"/>
      <c r="D31" s="83"/>
      <c r="E31" s="84"/>
      <c r="F31" s="85"/>
      <c r="G31" s="86"/>
      <c r="H31" s="83"/>
      <c r="I31" s="83"/>
      <c r="J31" s="87"/>
      <c r="K31" s="88"/>
      <c r="L31" s="86"/>
      <c r="M31" s="83"/>
      <c r="N31" s="83"/>
      <c r="O31" s="87"/>
      <c r="P31" s="87"/>
      <c r="Q31" s="89"/>
      <c r="R31" s="317" t="str">
        <f t="shared" si="18"/>
        <v/>
      </c>
      <c r="S31" s="90"/>
      <c r="T31" s="91"/>
      <c r="U31" s="92"/>
      <c r="V31" s="92"/>
      <c r="W31" s="92"/>
      <c r="X31" s="93"/>
      <c r="Y31" s="93"/>
      <c r="Z31" s="345" t="str">
        <f t="shared" si="14"/>
        <v/>
      </c>
      <c r="AA31" s="89" t="str">
        <f t="shared" si="15"/>
        <v/>
      </c>
      <c r="AB31" s="94">
        <f t="shared" si="1"/>
        <v>0</v>
      </c>
      <c r="AC31" s="2"/>
      <c r="AD31" s="55">
        <f t="shared" si="6"/>
        <v>0</v>
      </c>
      <c r="AE31" s="55">
        <f t="shared" si="7"/>
        <v>0</v>
      </c>
      <c r="AF31" s="55">
        <f t="shared" si="8"/>
        <v>0</v>
      </c>
      <c r="AG31" s="55">
        <f t="shared" si="9"/>
        <v>0</v>
      </c>
      <c r="AH31" s="55">
        <f t="shared" si="10"/>
        <v>0</v>
      </c>
      <c r="AI31" s="55">
        <f t="shared" si="11"/>
        <v>0</v>
      </c>
      <c r="AJ31" s="2" t="str">
        <f t="shared" si="12"/>
        <v/>
      </c>
      <c r="AK31" s="2">
        <f t="shared" si="13"/>
        <v>0</v>
      </c>
      <c r="AL31" s="23"/>
      <c r="AM31" s="2"/>
    </row>
    <row r="32" spans="1:39" x14ac:dyDescent="0.3">
      <c r="A32" s="21"/>
      <c r="B32" s="68">
        <v>9</v>
      </c>
      <c r="C32" s="82"/>
      <c r="D32" s="83"/>
      <c r="E32" s="84"/>
      <c r="F32" s="85"/>
      <c r="G32" s="86"/>
      <c r="H32" s="83"/>
      <c r="I32" s="83"/>
      <c r="J32" s="87"/>
      <c r="K32" s="88"/>
      <c r="L32" s="86"/>
      <c r="M32" s="83"/>
      <c r="N32" s="83"/>
      <c r="O32" s="87"/>
      <c r="P32" s="87"/>
      <c r="Q32" s="89"/>
      <c r="R32" s="317" t="str">
        <f t="shared" si="18"/>
        <v/>
      </c>
      <c r="S32" s="90"/>
      <c r="T32" s="91"/>
      <c r="U32" s="92"/>
      <c r="V32" s="92"/>
      <c r="W32" s="92"/>
      <c r="X32" s="93"/>
      <c r="Y32" s="93"/>
      <c r="Z32" s="345" t="str">
        <f t="shared" si="14"/>
        <v/>
      </c>
      <c r="AA32" s="89" t="str">
        <f t="shared" si="15"/>
        <v/>
      </c>
      <c r="AB32" s="94">
        <f t="shared" si="1"/>
        <v>0</v>
      </c>
      <c r="AC32" s="2"/>
      <c r="AD32" s="55">
        <f t="shared" si="6"/>
        <v>0</v>
      </c>
      <c r="AE32" s="55">
        <f t="shared" si="7"/>
        <v>0</v>
      </c>
      <c r="AF32" s="55">
        <f t="shared" si="8"/>
        <v>0</v>
      </c>
      <c r="AG32" s="55">
        <f t="shared" si="9"/>
        <v>0</v>
      </c>
      <c r="AH32" s="55">
        <f t="shared" si="10"/>
        <v>0</v>
      </c>
      <c r="AI32" s="55">
        <f t="shared" si="11"/>
        <v>0</v>
      </c>
      <c r="AJ32" s="2" t="str">
        <f t="shared" si="12"/>
        <v/>
      </c>
      <c r="AK32" s="2">
        <f t="shared" si="13"/>
        <v>0</v>
      </c>
      <c r="AL32" s="23"/>
      <c r="AM32" s="2"/>
    </row>
    <row r="33" spans="1:39" x14ac:dyDescent="0.3">
      <c r="A33" s="21"/>
      <c r="B33" s="81">
        <v>10</v>
      </c>
      <c r="C33" s="82"/>
      <c r="D33" s="83"/>
      <c r="E33" s="84"/>
      <c r="F33" s="85"/>
      <c r="G33" s="86"/>
      <c r="H33" s="83"/>
      <c r="I33" s="83"/>
      <c r="J33" s="87"/>
      <c r="K33" s="88"/>
      <c r="L33" s="86"/>
      <c r="M33" s="83"/>
      <c r="N33" s="83"/>
      <c r="O33" s="87"/>
      <c r="P33" s="87"/>
      <c r="Q33" s="89"/>
      <c r="R33" s="317" t="str">
        <f t="shared" si="18"/>
        <v/>
      </c>
      <c r="S33" s="90"/>
      <c r="T33" s="91"/>
      <c r="U33" s="92"/>
      <c r="V33" s="92"/>
      <c r="W33" s="92"/>
      <c r="X33" s="93"/>
      <c r="Y33" s="93"/>
      <c r="Z33" s="345" t="str">
        <f t="shared" si="14"/>
        <v/>
      </c>
      <c r="AA33" s="89" t="str">
        <f t="shared" si="15"/>
        <v/>
      </c>
      <c r="AB33" s="94">
        <f t="shared" si="1"/>
        <v>0</v>
      </c>
      <c r="AC33" s="2"/>
      <c r="AD33" s="55">
        <f t="shared" si="6"/>
        <v>0</v>
      </c>
      <c r="AE33" s="55">
        <f t="shared" si="7"/>
        <v>0</v>
      </c>
      <c r="AF33" s="55">
        <f t="shared" si="8"/>
        <v>0</v>
      </c>
      <c r="AG33" s="55">
        <f t="shared" si="9"/>
        <v>0</v>
      </c>
      <c r="AH33" s="55">
        <f t="shared" si="10"/>
        <v>0</v>
      </c>
      <c r="AI33" s="55">
        <f t="shared" si="11"/>
        <v>0</v>
      </c>
      <c r="AJ33" s="2" t="str">
        <f t="shared" si="12"/>
        <v/>
      </c>
      <c r="AK33" s="2">
        <f t="shared" si="13"/>
        <v>0</v>
      </c>
      <c r="AL33" s="23"/>
      <c r="AM33" s="2"/>
    </row>
    <row r="34" spans="1:39" x14ac:dyDescent="0.3">
      <c r="A34" s="21"/>
      <c r="B34" s="68">
        <v>11</v>
      </c>
      <c r="C34" s="82"/>
      <c r="D34" s="83"/>
      <c r="E34" s="84"/>
      <c r="F34" s="85"/>
      <c r="G34" s="86"/>
      <c r="H34" s="83"/>
      <c r="I34" s="83"/>
      <c r="J34" s="87"/>
      <c r="K34" s="88"/>
      <c r="L34" s="86"/>
      <c r="M34" s="83"/>
      <c r="N34" s="83"/>
      <c r="O34" s="87"/>
      <c r="P34" s="87"/>
      <c r="Q34" s="89"/>
      <c r="R34" s="317" t="str">
        <f t="shared" si="18"/>
        <v/>
      </c>
      <c r="S34" s="90"/>
      <c r="T34" s="91"/>
      <c r="U34" s="92"/>
      <c r="V34" s="92"/>
      <c r="W34" s="92"/>
      <c r="X34" s="93"/>
      <c r="Y34" s="93"/>
      <c r="Z34" s="345" t="str">
        <f t="shared" si="14"/>
        <v/>
      </c>
      <c r="AA34" s="89" t="str">
        <f t="shared" si="15"/>
        <v/>
      </c>
      <c r="AB34" s="94">
        <f t="shared" si="1"/>
        <v>0</v>
      </c>
      <c r="AC34" s="2"/>
      <c r="AD34" s="55">
        <f t="shared" si="6"/>
        <v>0</v>
      </c>
      <c r="AE34" s="55">
        <f t="shared" si="7"/>
        <v>0</v>
      </c>
      <c r="AF34" s="55">
        <f t="shared" si="8"/>
        <v>0</v>
      </c>
      <c r="AG34" s="55">
        <f t="shared" si="9"/>
        <v>0</v>
      </c>
      <c r="AH34" s="55">
        <f t="shared" si="10"/>
        <v>0</v>
      </c>
      <c r="AI34" s="55">
        <f t="shared" si="11"/>
        <v>0</v>
      </c>
      <c r="AJ34" s="2" t="str">
        <f t="shared" si="12"/>
        <v/>
      </c>
      <c r="AK34" s="2">
        <f t="shared" si="13"/>
        <v>0</v>
      </c>
      <c r="AL34" s="23"/>
      <c r="AM34" s="2"/>
    </row>
    <row r="35" spans="1:39" x14ac:dyDescent="0.3">
      <c r="A35" s="21"/>
      <c r="B35" s="81">
        <v>12</v>
      </c>
      <c r="C35" s="82"/>
      <c r="D35" s="83"/>
      <c r="E35" s="84"/>
      <c r="F35" s="85"/>
      <c r="G35" s="86"/>
      <c r="H35" s="83"/>
      <c r="I35" s="83"/>
      <c r="J35" s="87"/>
      <c r="K35" s="88"/>
      <c r="L35" s="86"/>
      <c r="M35" s="83"/>
      <c r="N35" s="83"/>
      <c r="O35" s="87"/>
      <c r="P35" s="87"/>
      <c r="Q35" s="89"/>
      <c r="R35" s="317" t="str">
        <f t="shared" si="18"/>
        <v/>
      </c>
      <c r="S35" s="90"/>
      <c r="T35" s="91"/>
      <c r="U35" s="92"/>
      <c r="V35" s="92"/>
      <c r="W35" s="92"/>
      <c r="X35" s="93"/>
      <c r="Y35" s="93"/>
      <c r="Z35" s="345" t="str">
        <f t="shared" si="14"/>
        <v/>
      </c>
      <c r="AA35" s="89" t="str">
        <f t="shared" si="15"/>
        <v/>
      </c>
      <c r="AB35" s="94">
        <f t="shared" si="1"/>
        <v>0</v>
      </c>
      <c r="AC35" s="2"/>
      <c r="AD35" s="55">
        <f t="shared" si="6"/>
        <v>0</v>
      </c>
      <c r="AE35" s="55">
        <f t="shared" si="7"/>
        <v>0</v>
      </c>
      <c r="AF35" s="55">
        <f t="shared" si="8"/>
        <v>0</v>
      </c>
      <c r="AG35" s="55">
        <f t="shared" si="9"/>
        <v>0</v>
      </c>
      <c r="AH35" s="55">
        <f t="shared" si="10"/>
        <v>0</v>
      </c>
      <c r="AI35" s="55">
        <f t="shared" si="11"/>
        <v>0</v>
      </c>
      <c r="AJ35" s="2" t="str">
        <f t="shared" si="12"/>
        <v/>
      </c>
      <c r="AK35" s="2">
        <f t="shared" si="13"/>
        <v>0</v>
      </c>
      <c r="AL35" s="23"/>
      <c r="AM35" s="2"/>
    </row>
    <row r="36" spans="1:39" x14ac:dyDescent="0.3">
      <c r="A36" s="21"/>
      <c r="B36" s="68">
        <v>13</v>
      </c>
      <c r="C36" s="82"/>
      <c r="D36" s="83"/>
      <c r="E36" s="84"/>
      <c r="F36" s="85"/>
      <c r="G36" s="86"/>
      <c r="H36" s="83"/>
      <c r="I36" s="83"/>
      <c r="J36" s="87"/>
      <c r="K36" s="88"/>
      <c r="L36" s="86"/>
      <c r="M36" s="83"/>
      <c r="N36" s="83"/>
      <c r="O36" s="87"/>
      <c r="P36" s="87"/>
      <c r="Q36" s="89"/>
      <c r="R36" s="317" t="str">
        <f t="shared" si="18"/>
        <v/>
      </c>
      <c r="S36" s="90"/>
      <c r="T36" s="91"/>
      <c r="U36" s="92"/>
      <c r="V36" s="92"/>
      <c r="W36" s="92"/>
      <c r="X36" s="93"/>
      <c r="Y36" s="93"/>
      <c r="Z36" s="345" t="str">
        <f t="shared" si="14"/>
        <v/>
      </c>
      <c r="AA36" s="89" t="str">
        <f t="shared" si="15"/>
        <v/>
      </c>
      <c r="AB36" s="94">
        <f t="shared" si="1"/>
        <v>0</v>
      </c>
      <c r="AC36" s="2"/>
      <c r="AD36" s="55">
        <f t="shared" si="6"/>
        <v>0</v>
      </c>
      <c r="AE36" s="55">
        <f t="shared" si="7"/>
        <v>0</v>
      </c>
      <c r="AF36" s="55">
        <f t="shared" si="8"/>
        <v>0</v>
      </c>
      <c r="AG36" s="55">
        <f t="shared" si="9"/>
        <v>0</v>
      </c>
      <c r="AH36" s="55">
        <f t="shared" si="10"/>
        <v>0</v>
      </c>
      <c r="AI36" s="55">
        <f t="shared" si="11"/>
        <v>0</v>
      </c>
      <c r="AJ36" s="2" t="str">
        <f t="shared" si="12"/>
        <v/>
      </c>
      <c r="AK36" s="2">
        <f t="shared" si="13"/>
        <v>0</v>
      </c>
      <c r="AL36" s="23"/>
      <c r="AM36" s="2"/>
    </row>
    <row r="37" spans="1:39" x14ac:dyDescent="0.3">
      <c r="A37" s="21"/>
      <c r="B37" s="81">
        <v>14</v>
      </c>
      <c r="C37" s="82"/>
      <c r="D37" s="83"/>
      <c r="E37" s="84"/>
      <c r="F37" s="85"/>
      <c r="G37" s="86"/>
      <c r="H37" s="83"/>
      <c r="I37" s="83"/>
      <c r="J37" s="87"/>
      <c r="K37" s="88"/>
      <c r="L37" s="86"/>
      <c r="M37" s="83"/>
      <c r="N37" s="83"/>
      <c r="O37" s="87"/>
      <c r="P37" s="87"/>
      <c r="Q37" s="89"/>
      <c r="R37" s="317" t="str">
        <f t="shared" si="18"/>
        <v/>
      </c>
      <c r="S37" s="90"/>
      <c r="T37" s="91"/>
      <c r="U37" s="92"/>
      <c r="V37" s="92"/>
      <c r="W37" s="92"/>
      <c r="X37" s="93"/>
      <c r="Y37" s="93"/>
      <c r="Z37" s="345" t="str">
        <f t="shared" si="14"/>
        <v/>
      </c>
      <c r="AA37" s="89" t="str">
        <f t="shared" si="15"/>
        <v/>
      </c>
      <c r="AB37" s="94">
        <f t="shared" si="1"/>
        <v>0</v>
      </c>
      <c r="AC37" s="2"/>
      <c r="AD37" s="55">
        <f t="shared" si="6"/>
        <v>0</v>
      </c>
      <c r="AE37" s="55">
        <f t="shared" si="7"/>
        <v>0</v>
      </c>
      <c r="AF37" s="55">
        <f t="shared" si="8"/>
        <v>0</v>
      </c>
      <c r="AG37" s="55">
        <f t="shared" si="9"/>
        <v>0</v>
      </c>
      <c r="AH37" s="55">
        <f t="shared" si="10"/>
        <v>0</v>
      </c>
      <c r="AI37" s="55">
        <f t="shared" si="11"/>
        <v>0</v>
      </c>
      <c r="AJ37" s="2" t="str">
        <f t="shared" si="12"/>
        <v/>
      </c>
      <c r="AK37" s="2">
        <f t="shared" si="13"/>
        <v>0</v>
      </c>
      <c r="AL37" s="23"/>
      <c r="AM37" s="2"/>
    </row>
    <row r="38" spans="1:39" x14ac:dyDescent="0.3">
      <c r="A38" s="21"/>
      <c r="B38" s="68">
        <v>15</v>
      </c>
      <c r="C38" s="82"/>
      <c r="D38" s="83"/>
      <c r="E38" s="84"/>
      <c r="F38" s="85"/>
      <c r="G38" s="86"/>
      <c r="H38" s="83"/>
      <c r="I38" s="83"/>
      <c r="J38" s="87"/>
      <c r="K38" s="88"/>
      <c r="L38" s="86"/>
      <c r="M38" s="83"/>
      <c r="N38" s="83"/>
      <c r="O38" s="87"/>
      <c r="P38" s="87"/>
      <c r="Q38" s="89"/>
      <c r="R38" s="317" t="str">
        <f t="shared" si="18"/>
        <v/>
      </c>
      <c r="S38" s="90"/>
      <c r="T38" s="91"/>
      <c r="U38" s="92"/>
      <c r="V38" s="92"/>
      <c r="W38" s="92"/>
      <c r="X38" s="93"/>
      <c r="Y38" s="93"/>
      <c r="Z38" s="345" t="str">
        <f t="shared" si="14"/>
        <v/>
      </c>
      <c r="AA38" s="89" t="str">
        <f t="shared" si="15"/>
        <v/>
      </c>
      <c r="AB38" s="94">
        <f t="shared" si="1"/>
        <v>0</v>
      </c>
      <c r="AC38" s="2"/>
      <c r="AD38" s="55">
        <f t="shared" si="6"/>
        <v>0</v>
      </c>
      <c r="AE38" s="55">
        <f t="shared" si="7"/>
        <v>0</v>
      </c>
      <c r="AF38" s="55">
        <f t="shared" si="8"/>
        <v>0</v>
      </c>
      <c r="AG38" s="55">
        <f t="shared" si="9"/>
        <v>0</v>
      </c>
      <c r="AH38" s="55">
        <f t="shared" si="10"/>
        <v>0</v>
      </c>
      <c r="AI38" s="55">
        <f t="shared" si="11"/>
        <v>0</v>
      </c>
      <c r="AJ38" s="2" t="str">
        <f t="shared" si="12"/>
        <v/>
      </c>
      <c r="AK38" s="2">
        <f t="shared" si="13"/>
        <v>0</v>
      </c>
      <c r="AL38" s="23"/>
      <c r="AM38" s="2"/>
    </row>
    <row r="39" spans="1:39" x14ac:dyDescent="0.3">
      <c r="A39" s="21"/>
      <c r="B39" s="81">
        <v>16</v>
      </c>
      <c r="C39" s="82"/>
      <c r="D39" s="83"/>
      <c r="E39" s="84"/>
      <c r="F39" s="85"/>
      <c r="G39" s="86"/>
      <c r="H39" s="83"/>
      <c r="I39" s="83"/>
      <c r="J39" s="87"/>
      <c r="K39" s="88"/>
      <c r="L39" s="86"/>
      <c r="M39" s="83"/>
      <c r="N39" s="83"/>
      <c r="O39" s="87"/>
      <c r="P39" s="87"/>
      <c r="Q39" s="89"/>
      <c r="R39" s="317" t="str">
        <f t="shared" si="18"/>
        <v/>
      </c>
      <c r="S39" s="90"/>
      <c r="T39" s="91"/>
      <c r="U39" s="92"/>
      <c r="V39" s="92"/>
      <c r="W39" s="92"/>
      <c r="X39" s="93"/>
      <c r="Y39" s="93"/>
      <c r="Z39" s="345" t="str">
        <f t="shared" si="14"/>
        <v/>
      </c>
      <c r="AA39" s="89" t="str">
        <f t="shared" si="15"/>
        <v/>
      </c>
      <c r="AB39" s="94">
        <f t="shared" si="1"/>
        <v>0</v>
      </c>
      <c r="AC39" s="2"/>
      <c r="AD39" s="55">
        <f t="shared" si="6"/>
        <v>0</v>
      </c>
      <c r="AE39" s="55">
        <f t="shared" si="7"/>
        <v>0</v>
      </c>
      <c r="AF39" s="55">
        <f t="shared" si="8"/>
        <v>0</v>
      </c>
      <c r="AG39" s="55">
        <f t="shared" si="9"/>
        <v>0</v>
      </c>
      <c r="AH39" s="55">
        <f t="shared" si="10"/>
        <v>0</v>
      </c>
      <c r="AI39" s="55">
        <f t="shared" si="11"/>
        <v>0</v>
      </c>
      <c r="AJ39" s="2" t="str">
        <f t="shared" si="12"/>
        <v/>
      </c>
      <c r="AK39" s="2">
        <f t="shared" si="13"/>
        <v>0</v>
      </c>
      <c r="AL39" s="23"/>
      <c r="AM39" s="2"/>
    </row>
    <row r="40" spans="1:39" x14ac:dyDescent="0.3">
      <c r="A40" s="21"/>
      <c r="B40" s="68">
        <v>17</v>
      </c>
      <c r="C40" s="82"/>
      <c r="D40" s="83"/>
      <c r="E40" s="84"/>
      <c r="F40" s="85"/>
      <c r="G40" s="86"/>
      <c r="H40" s="83"/>
      <c r="I40" s="83"/>
      <c r="J40" s="87"/>
      <c r="K40" s="88"/>
      <c r="L40" s="86"/>
      <c r="M40" s="83"/>
      <c r="N40" s="83"/>
      <c r="O40" s="87"/>
      <c r="P40" s="87"/>
      <c r="Q40" s="89"/>
      <c r="R40" s="317" t="str">
        <f t="shared" si="18"/>
        <v/>
      </c>
      <c r="S40" s="90"/>
      <c r="T40" s="91"/>
      <c r="U40" s="92"/>
      <c r="V40" s="92"/>
      <c r="W40" s="92"/>
      <c r="X40" s="93"/>
      <c r="Y40" s="93"/>
      <c r="Z40" s="345" t="str">
        <f t="shared" si="14"/>
        <v/>
      </c>
      <c r="AA40" s="89" t="str">
        <f t="shared" si="15"/>
        <v/>
      </c>
      <c r="AB40" s="94">
        <f t="shared" si="1"/>
        <v>0</v>
      </c>
      <c r="AC40" s="2"/>
      <c r="AD40" s="55">
        <f t="shared" si="6"/>
        <v>0</v>
      </c>
      <c r="AE40" s="55">
        <f t="shared" si="7"/>
        <v>0</v>
      </c>
      <c r="AF40" s="55">
        <f t="shared" si="8"/>
        <v>0</v>
      </c>
      <c r="AG40" s="55">
        <f t="shared" si="9"/>
        <v>0</v>
      </c>
      <c r="AH40" s="55">
        <f t="shared" si="10"/>
        <v>0</v>
      </c>
      <c r="AI40" s="55">
        <f t="shared" si="11"/>
        <v>0</v>
      </c>
      <c r="AJ40" s="2" t="str">
        <f t="shared" si="12"/>
        <v/>
      </c>
      <c r="AK40" s="2">
        <f t="shared" si="13"/>
        <v>0</v>
      </c>
      <c r="AL40" s="23"/>
      <c r="AM40" s="2"/>
    </row>
    <row r="41" spans="1:39" x14ac:dyDescent="0.3">
      <c r="A41" s="21"/>
      <c r="B41" s="81">
        <v>18</v>
      </c>
      <c r="C41" s="82"/>
      <c r="D41" s="83"/>
      <c r="E41" s="84"/>
      <c r="F41" s="85"/>
      <c r="G41" s="86"/>
      <c r="H41" s="83"/>
      <c r="I41" s="83"/>
      <c r="J41" s="87"/>
      <c r="K41" s="88"/>
      <c r="L41" s="86"/>
      <c r="M41" s="83"/>
      <c r="N41" s="83"/>
      <c r="O41" s="87"/>
      <c r="P41" s="87"/>
      <c r="Q41" s="89"/>
      <c r="R41" s="317" t="str">
        <f t="shared" si="18"/>
        <v/>
      </c>
      <c r="S41" s="90"/>
      <c r="T41" s="91"/>
      <c r="U41" s="92"/>
      <c r="V41" s="92"/>
      <c r="W41" s="92"/>
      <c r="X41" s="93"/>
      <c r="Y41" s="93"/>
      <c r="Z41" s="345" t="str">
        <f t="shared" si="14"/>
        <v/>
      </c>
      <c r="AA41" s="89" t="str">
        <f t="shared" si="15"/>
        <v/>
      </c>
      <c r="AB41" s="94">
        <f t="shared" si="1"/>
        <v>0</v>
      </c>
      <c r="AC41" s="2"/>
      <c r="AD41" s="55">
        <f t="shared" si="6"/>
        <v>0</v>
      </c>
      <c r="AE41" s="55">
        <f t="shared" si="7"/>
        <v>0</v>
      </c>
      <c r="AF41" s="55">
        <f t="shared" si="8"/>
        <v>0</v>
      </c>
      <c r="AG41" s="55">
        <f t="shared" si="9"/>
        <v>0</v>
      </c>
      <c r="AH41" s="55">
        <f t="shared" si="10"/>
        <v>0</v>
      </c>
      <c r="AI41" s="55">
        <f t="shared" si="11"/>
        <v>0</v>
      </c>
      <c r="AJ41" s="2" t="str">
        <f t="shared" si="12"/>
        <v/>
      </c>
      <c r="AK41" s="2">
        <f t="shared" si="13"/>
        <v>0</v>
      </c>
      <c r="AL41" s="23"/>
      <c r="AM41" s="2"/>
    </row>
    <row r="42" spans="1:39" x14ac:dyDescent="0.3">
      <c r="A42" s="21"/>
      <c r="B42" s="68">
        <v>19</v>
      </c>
      <c r="C42" s="82"/>
      <c r="D42" s="83"/>
      <c r="E42" s="84"/>
      <c r="F42" s="85"/>
      <c r="G42" s="86"/>
      <c r="H42" s="83"/>
      <c r="I42" s="83"/>
      <c r="J42" s="87"/>
      <c r="K42" s="88"/>
      <c r="L42" s="86"/>
      <c r="M42" s="83"/>
      <c r="N42" s="83"/>
      <c r="O42" s="87"/>
      <c r="P42" s="87"/>
      <c r="Q42" s="89"/>
      <c r="R42" s="317" t="str">
        <f t="shared" si="18"/>
        <v/>
      </c>
      <c r="S42" s="90"/>
      <c r="T42" s="91"/>
      <c r="U42" s="92"/>
      <c r="V42" s="92"/>
      <c r="W42" s="92"/>
      <c r="X42" s="93"/>
      <c r="Y42" s="93"/>
      <c r="Z42" s="345" t="str">
        <f t="shared" si="14"/>
        <v/>
      </c>
      <c r="AA42" s="89" t="str">
        <f t="shared" si="15"/>
        <v/>
      </c>
      <c r="AB42" s="94">
        <f t="shared" si="1"/>
        <v>0</v>
      </c>
      <c r="AC42" s="2"/>
      <c r="AD42" s="55">
        <f t="shared" si="6"/>
        <v>0</v>
      </c>
      <c r="AE42" s="55">
        <f t="shared" si="7"/>
        <v>0</v>
      </c>
      <c r="AF42" s="55">
        <f t="shared" si="8"/>
        <v>0</v>
      </c>
      <c r="AG42" s="55">
        <f t="shared" si="9"/>
        <v>0</v>
      </c>
      <c r="AH42" s="55">
        <f t="shared" si="10"/>
        <v>0</v>
      </c>
      <c r="AI42" s="55">
        <f t="shared" si="11"/>
        <v>0</v>
      </c>
      <c r="AJ42" s="2" t="str">
        <f t="shared" si="12"/>
        <v/>
      </c>
      <c r="AK42" s="2">
        <f t="shared" si="13"/>
        <v>0</v>
      </c>
      <c r="AL42" s="23"/>
      <c r="AM42" s="2"/>
    </row>
    <row r="43" spans="1:39" x14ac:dyDescent="0.3">
      <c r="A43" s="21"/>
      <c r="B43" s="81">
        <v>20</v>
      </c>
      <c r="C43" s="82"/>
      <c r="D43" s="83"/>
      <c r="E43" s="84"/>
      <c r="F43" s="85"/>
      <c r="G43" s="86"/>
      <c r="H43" s="83"/>
      <c r="I43" s="83"/>
      <c r="J43" s="87"/>
      <c r="K43" s="88"/>
      <c r="L43" s="86"/>
      <c r="M43" s="83"/>
      <c r="N43" s="83"/>
      <c r="O43" s="87"/>
      <c r="P43" s="87"/>
      <c r="Q43" s="89"/>
      <c r="R43" s="317" t="str">
        <f t="shared" si="18"/>
        <v/>
      </c>
      <c r="S43" s="90"/>
      <c r="T43" s="91"/>
      <c r="U43" s="92"/>
      <c r="V43" s="92"/>
      <c r="W43" s="92"/>
      <c r="X43" s="93"/>
      <c r="Y43" s="93"/>
      <c r="Z43" s="345" t="str">
        <f t="shared" si="14"/>
        <v/>
      </c>
      <c r="AA43" s="89" t="str">
        <f t="shared" si="15"/>
        <v/>
      </c>
      <c r="AB43" s="94">
        <f t="shared" si="1"/>
        <v>0</v>
      </c>
      <c r="AC43" s="2"/>
      <c r="AD43" s="55">
        <f t="shared" si="6"/>
        <v>0</v>
      </c>
      <c r="AE43" s="55">
        <f t="shared" si="7"/>
        <v>0</v>
      </c>
      <c r="AF43" s="55">
        <f t="shared" si="8"/>
        <v>0</v>
      </c>
      <c r="AG43" s="55">
        <f t="shared" si="9"/>
        <v>0</v>
      </c>
      <c r="AH43" s="55">
        <f t="shared" si="10"/>
        <v>0</v>
      </c>
      <c r="AI43" s="55">
        <f t="shared" si="11"/>
        <v>0</v>
      </c>
      <c r="AJ43" s="2" t="str">
        <f t="shared" si="12"/>
        <v/>
      </c>
      <c r="AK43" s="2">
        <f t="shared" si="13"/>
        <v>0</v>
      </c>
      <c r="AL43" s="23"/>
      <c r="AM43" s="2"/>
    </row>
    <row r="44" spans="1:39" x14ac:dyDescent="0.3">
      <c r="A44" s="21"/>
      <c r="B44" s="68">
        <v>21</v>
      </c>
      <c r="C44" s="82"/>
      <c r="D44" s="83"/>
      <c r="E44" s="84"/>
      <c r="F44" s="85"/>
      <c r="G44" s="86"/>
      <c r="H44" s="83"/>
      <c r="I44" s="83"/>
      <c r="J44" s="87"/>
      <c r="K44" s="88"/>
      <c r="L44" s="86"/>
      <c r="M44" s="83"/>
      <c r="N44" s="83"/>
      <c r="O44" s="87"/>
      <c r="P44" s="87"/>
      <c r="Q44" s="89"/>
      <c r="R44" s="317" t="str">
        <f t="shared" si="18"/>
        <v/>
      </c>
      <c r="S44" s="90"/>
      <c r="T44" s="91"/>
      <c r="U44" s="92"/>
      <c r="V44" s="92"/>
      <c r="W44" s="92"/>
      <c r="X44" s="93"/>
      <c r="Y44" s="93"/>
      <c r="Z44" s="345" t="str">
        <f t="shared" si="14"/>
        <v/>
      </c>
      <c r="AA44" s="89" t="str">
        <f t="shared" si="15"/>
        <v/>
      </c>
      <c r="AB44" s="94">
        <f t="shared" si="1"/>
        <v>0</v>
      </c>
      <c r="AC44" s="2"/>
      <c r="AD44" s="55">
        <f t="shared" si="6"/>
        <v>0</v>
      </c>
      <c r="AE44" s="55">
        <f t="shared" si="7"/>
        <v>0</v>
      </c>
      <c r="AF44" s="55">
        <f t="shared" si="8"/>
        <v>0</v>
      </c>
      <c r="AG44" s="55">
        <f t="shared" si="9"/>
        <v>0</v>
      </c>
      <c r="AH44" s="55">
        <f t="shared" si="10"/>
        <v>0</v>
      </c>
      <c r="AI44" s="55">
        <f t="shared" si="11"/>
        <v>0</v>
      </c>
      <c r="AJ44" s="2" t="str">
        <f t="shared" si="12"/>
        <v/>
      </c>
      <c r="AK44" s="2">
        <f t="shared" si="13"/>
        <v>0</v>
      </c>
      <c r="AL44" s="23"/>
      <c r="AM44" s="2"/>
    </row>
    <row r="45" spans="1:39" x14ac:dyDescent="0.3">
      <c r="A45" s="21"/>
      <c r="B45" s="81">
        <v>22</v>
      </c>
      <c r="C45" s="82"/>
      <c r="D45" s="83"/>
      <c r="E45" s="84"/>
      <c r="F45" s="85"/>
      <c r="G45" s="86"/>
      <c r="H45" s="83"/>
      <c r="I45" s="83"/>
      <c r="J45" s="87"/>
      <c r="K45" s="88"/>
      <c r="L45" s="86"/>
      <c r="M45" s="83"/>
      <c r="N45" s="83"/>
      <c r="O45" s="87"/>
      <c r="P45" s="87"/>
      <c r="Q45" s="89"/>
      <c r="R45" s="317" t="str">
        <f t="shared" si="18"/>
        <v/>
      </c>
      <c r="S45" s="90"/>
      <c r="T45" s="91"/>
      <c r="U45" s="92"/>
      <c r="V45" s="92"/>
      <c r="W45" s="92"/>
      <c r="X45" s="93"/>
      <c r="Y45" s="93"/>
      <c r="Z45" s="345" t="str">
        <f t="shared" si="14"/>
        <v/>
      </c>
      <c r="AA45" s="89" t="str">
        <f t="shared" si="15"/>
        <v/>
      </c>
      <c r="AB45" s="94">
        <f t="shared" si="1"/>
        <v>0</v>
      </c>
      <c r="AC45" s="2"/>
      <c r="AD45" s="55">
        <f t="shared" si="6"/>
        <v>0</v>
      </c>
      <c r="AE45" s="55">
        <f t="shared" si="7"/>
        <v>0</v>
      </c>
      <c r="AF45" s="55">
        <f t="shared" si="8"/>
        <v>0</v>
      </c>
      <c r="AG45" s="55">
        <f t="shared" si="9"/>
        <v>0</v>
      </c>
      <c r="AH45" s="55">
        <f t="shared" si="10"/>
        <v>0</v>
      </c>
      <c r="AI45" s="55">
        <f t="shared" si="11"/>
        <v>0</v>
      </c>
      <c r="AJ45" s="2" t="str">
        <f t="shared" si="12"/>
        <v/>
      </c>
      <c r="AK45" s="2">
        <f t="shared" si="13"/>
        <v>0</v>
      </c>
      <c r="AL45" s="23"/>
      <c r="AM45" s="2"/>
    </row>
    <row r="46" spans="1:39" x14ac:dyDescent="0.3">
      <c r="A46" s="21"/>
      <c r="B46" s="68">
        <v>23</v>
      </c>
      <c r="C46" s="82"/>
      <c r="D46" s="83"/>
      <c r="E46" s="84"/>
      <c r="F46" s="85"/>
      <c r="G46" s="86"/>
      <c r="H46" s="83"/>
      <c r="I46" s="83"/>
      <c r="J46" s="87"/>
      <c r="K46" s="88"/>
      <c r="L46" s="86"/>
      <c r="M46" s="83"/>
      <c r="N46" s="83"/>
      <c r="O46" s="87"/>
      <c r="P46" s="87"/>
      <c r="Q46" s="89"/>
      <c r="R46" s="317" t="str">
        <f t="shared" si="18"/>
        <v/>
      </c>
      <c r="S46" s="90"/>
      <c r="T46" s="91"/>
      <c r="U46" s="92"/>
      <c r="V46" s="92"/>
      <c r="W46" s="92"/>
      <c r="X46" s="93"/>
      <c r="Y46" s="93"/>
      <c r="Z46" s="345" t="str">
        <f t="shared" si="14"/>
        <v/>
      </c>
      <c r="AA46" s="89" t="str">
        <f t="shared" si="15"/>
        <v/>
      </c>
      <c r="AB46" s="94">
        <f t="shared" si="1"/>
        <v>0</v>
      </c>
      <c r="AC46" s="2"/>
      <c r="AD46" s="55">
        <f t="shared" si="6"/>
        <v>0</v>
      </c>
      <c r="AE46" s="55">
        <f t="shared" si="7"/>
        <v>0</v>
      </c>
      <c r="AF46" s="55">
        <f t="shared" si="8"/>
        <v>0</v>
      </c>
      <c r="AG46" s="55">
        <f t="shared" si="9"/>
        <v>0</v>
      </c>
      <c r="AH46" s="55">
        <f t="shared" si="10"/>
        <v>0</v>
      </c>
      <c r="AI46" s="55">
        <f t="shared" si="11"/>
        <v>0</v>
      </c>
      <c r="AJ46" s="2" t="str">
        <f t="shared" si="12"/>
        <v/>
      </c>
      <c r="AK46" s="2">
        <f t="shared" si="13"/>
        <v>0</v>
      </c>
      <c r="AL46" s="23"/>
      <c r="AM46" s="2"/>
    </row>
    <row r="47" spans="1:39" x14ac:dyDescent="0.3">
      <c r="A47" s="21"/>
      <c r="B47" s="81">
        <v>24</v>
      </c>
      <c r="C47" s="82"/>
      <c r="D47" s="83"/>
      <c r="E47" s="84"/>
      <c r="F47" s="85"/>
      <c r="G47" s="86"/>
      <c r="H47" s="83"/>
      <c r="I47" s="83"/>
      <c r="J47" s="87"/>
      <c r="K47" s="88"/>
      <c r="L47" s="86"/>
      <c r="M47" s="83"/>
      <c r="N47" s="83"/>
      <c r="O47" s="87"/>
      <c r="P47" s="87"/>
      <c r="Q47" s="89"/>
      <c r="R47" s="317" t="str">
        <f t="shared" si="18"/>
        <v/>
      </c>
      <c r="S47" s="90"/>
      <c r="T47" s="91"/>
      <c r="U47" s="92"/>
      <c r="V47" s="92"/>
      <c r="W47" s="92"/>
      <c r="X47" s="93"/>
      <c r="Y47" s="93"/>
      <c r="Z47" s="345" t="str">
        <f t="shared" si="14"/>
        <v/>
      </c>
      <c r="AA47" s="89" t="str">
        <f t="shared" si="15"/>
        <v/>
      </c>
      <c r="AB47" s="94">
        <f t="shared" si="1"/>
        <v>0</v>
      </c>
      <c r="AC47" s="2"/>
      <c r="AD47" s="55">
        <f t="shared" si="6"/>
        <v>0</v>
      </c>
      <c r="AE47" s="55">
        <f t="shared" si="7"/>
        <v>0</v>
      </c>
      <c r="AF47" s="55">
        <f t="shared" si="8"/>
        <v>0</v>
      </c>
      <c r="AG47" s="55">
        <f t="shared" si="9"/>
        <v>0</v>
      </c>
      <c r="AH47" s="55">
        <f t="shared" si="10"/>
        <v>0</v>
      </c>
      <c r="AI47" s="55">
        <f t="shared" si="11"/>
        <v>0</v>
      </c>
      <c r="AJ47" s="2" t="str">
        <f t="shared" si="12"/>
        <v/>
      </c>
      <c r="AK47" s="2">
        <f t="shared" si="13"/>
        <v>0</v>
      </c>
      <c r="AL47" s="23"/>
      <c r="AM47" s="2"/>
    </row>
    <row r="48" spans="1:39" ht="15" thickBot="1" x14ac:dyDescent="0.35">
      <c r="A48" s="21"/>
      <c r="B48" s="95">
        <v>25</v>
      </c>
      <c r="C48" s="96"/>
      <c r="D48" s="97"/>
      <c r="E48" s="98"/>
      <c r="F48" s="99"/>
      <c r="G48" s="100"/>
      <c r="H48" s="97"/>
      <c r="I48" s="97"/>
      <c r="J48" s="101"/>
      <c r="K48" s="102"/>
      <c r="L48" s="100"/>
      <c r="M48" s="97"/>
      <c r="N48" s="97"/>
      <c r="O48" s="101"/>
      <c r="P48" s="101"/>
      <c r="Q48" s="103"/>
      <c r="R48" s="317" t="str">
        <f t="shared" si="18"/>
        <v/>
      </c>
      <c r="S48" s="104"/>
      <c r="T48" s="105"/>
      <c r="U48" s="106"/>
      <c r="V48" s="106"/>
      <c r="W48" s="106"/>
      <c r="X48" s="107"/>
      <c r="Y48" s="107"/>
      <c r="Z48" s="346" t="str">
        <f t="shared" si="14"/>
        <v/>
      </c>
      <c r="AA48" s="103" t="str">
        <f t="shared" si="15"/>
        <v/>
      </c>
      <c r="AB48" s="108">
        <f t="shared" si="1"/>
        <v>0</v>
      </c>
      <c r="AC48" s="2"/>
      <c r="AD48" s="55">
        <f t="shared" si="6"/>
        <v>0</v>
      </c>
      <c r="AE48" s="55">
        <f t="shared" si="7"/>
        <v>0</v>
      </c>
      <c r="AF48" s="55">
        <f t="shared" si="8"/>
        <v>0</v>
      </c>
      <c r="AG48" s="55">
        <f t="shared" si="9"/>
        <v>0</v>
      </c>
      <c r="AH48" s="55">
        <f t="shared" si="10"/>
        <v>0</v>
      </c>
      <c r="AI48" s="55">
        <f t="shared" si="11"/>
        <v>0</v>
      </c>
      <c r="AJ48" s="2" t="str">
        <f t="shared" si="12"/>
        <v/>
      </c>
      <c r="AK48" s="2">
        <f t="shared" si="13"/>
        <v>0</v>
      </c>
      <c r="AL48" s="23"/>
      <c r="AM48" s="2"/>
    </row>
    <row r="49" spans="1:39" ht="18.600000000000001" thickBot="1" x14ac:dyDescent="0.4">
      <c r="A49" s="21"/>
      <c r="B49" s="2"/>
      <c r="C49" s="2"/>
      <c r="D49" s="2"/>
      <c r="E49" s="2"/>
      <c r="F49" s="2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S49" s="2"/>
      <c r="T49" s="2"/>
      <c r="U49" s="2"/>
      <c r="V49" s="2"/>
      <c r="W49" s="2"/>
      <c r="X49" s="2"/>
      <c r="Y49" s="2"/>
      <c r="Z49" s="377" t="s">
        <v>70</v>
      </c>
      <c r="AA49" s="378"/>
      <c r="AB49" s="288">
        <f>SUM(AD24:AK48)</f>
        <v>0</v>
      </c>
      <c r="AC49" s="2"/>
      <c r="AD49" s="2"/>
      <c r="AE49" s="2"/>
      <c r="AF49" s="2"/>
      <c r="AG49" s="2"/>
      <c r="AH49" s="2"/>
      <c r="AI49" s="2"/>
      <c r="AJ49" s="2"/>
      <c r="AK49" s="2"/>
      <c r="AL49" s="23"/>
      <c r="AM49" s="2"/>
    </row>
    <row r="50" spans="1:39" x14ac:dyDescent="0.3">
      <c r="A50" s="21"/>
      <c r="B50" s="2"/>
      <c r="C50" s="2"/>
      <c r="D50" s="2"/>
      <c r="E50" s="2"/>
      <c r="F50" s="2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3"/>
      <c r="AM50" s="2"/>
    </row>
    <row r="51" spans="1:39" x14ac:dyDescent="0.3">
      <c r="A51" s="21"/>
      <c r="B51" s="2"/>
      <c r="C51" s="2"/>
      <c r="D51" s="2"/>
      <c r="E51" s="2"/>
      <c r="F51" s="2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3"/>
      <c r="AM51" s="2"/>
    </row>
    <row r="52" spans="1:39" x14ac:dyDescent="0.3">
      <c r="A52" s="21"/>
      <c r="B52" s="2"/>
      <c r="C52" s="2"/>
      <c r="D52" s="2"/>
      <c r="E52" s="2"/>
      <c r="F52" s="2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3"/>
      <c r="AM52" s="2"/>
    </row>
    <row r="53" spans="1:39" x14ac:dyDescent="0.3">
      <c r="A53" s="21"/>
      <c r="B53" s="2"/>
      <c r="C53" s="2"/>
      <c r="D53" s="2"/>
      <c r="E53" s="2"/>
      <c r="F53" s="2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3"/>
      <c r="AM53" s="2"/>
    </row>
    <row r="54" spans="1:39" x14ac:dyDescent="0.3">
      <c r="A54" s="21"/>
      <c r="B54" s="2"/>
      <c r="C54" s="2"/>
      <c r="D54" s="2"/>
      <c r="E54" s="2"/>
      <c r="F54" s="2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3"/>
      <c r="AM54" s="2"/>
    </row>
    <row r="55" spans="1:39" x14ac:dyDescent="0.3">
      <c r="A55" s="21"/>
      <c r="B55" s="2"/>
      <c r="C55" s="2"/>
      <c r="D55" s="2"/>
      <c r="E55" s="2"/>
      <c r="F55" s="2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3"/>
      <c r="AM55" s="2"/>
    </row>
    <row r="56" spans="1:39" x14ac:dyDescent="0.3">
      <c r="A56" s="109"/>
      <c r="B56" s="110"/>
      <c r="C56" s="110"/>
      <c r="D56" s="110"/>
      <c r="E56" s="110"/>
      <c r="F56" s="111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2"/>
      <c r="AM56" s="2"/>
    </row>
    <row r="57" spans="1:39" hidden="1" x14ac:dyDescent="0.3">
      <c r="A57" s="2"/>
      <c r="B57" s="2"/>
      <c r="C57" s="2"/>
      <c r="D57" s="2"/>
      <c r="E57" s="2"/>
      <c r="F57" s="2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</row>
    <row r="58" spans="1:39" x14ac:dyDescent="0.3">
      <c r="A58" s="2"/>
      <c r="B58" s="2"/>
      <c r="C58" s="2"/>
      <c r="D58" s="2"/>
      <c r="E58" s="2"/>
      <c r="F58" s="2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</row>
  </sheetData>
  <sheetProtection algorithmName="SHA-512" hashValue="nHqq5YoZaRXup4y6s9wEZ6sjhvu4sQ7IwveL9okAAYDglQg6Kadx82TAJ0xTY7i6UzT8nvIXNrLpYtODh/kyFA==" saltValue="JnNPmpXBomBf1drn5zeB2g==" spinCount="100000" sheet="1" selectLockedCells="1"/>
  <dataConsolidate/>
  <mergeCells count="27">
    <mergeCell ref="AB17:AB20"/>
    <mergeCell ref="S19:S20"/>
    <mergeCell ref="T19:Y19"/>
    <mergeCell ref="AA19:AA20"/>
    <mergeCell ref="Z19:Z20"/>
    <mergeCell ref="Z49:AA49"/>
    <mergeCell ref="B14:F14"/>
    <mergeCell ref="H14:M14"/>
    <mergeCell ref="B17:B20"/>
    <mergeCell ref="C17:C20"/>
    <mergeCell ref="D17:D20"/>
    <mergeCell ref="E17:E20"/>
    <mergeCell ref="F17:F20"/>
    <mergeCell ref="G17:P18"/>
    <mergeCell ref="G19:K19"/>
    <mergeCell ref="L19:P19"/>
    <mergeCell ref="T14:W14"/>
    <mergeCell ref="Q17:Q20"/>
    <mergeCell ref="S17:AA18"/>
    <mergeCell ref="G2:T5"/>
    <mergeCell ref="B3:E3"/>
    <mergeCell ref="B12:F12"/>
    <mergeCell ref="H12:M12"/>
    <mergeCell ref="V6:X6"/>
    <mergeCell ref="T9:T11"/>
    <mergeCell ref="V2:V4"/>
    <mergeCell ref="W2:W4"/>
  </mergeCells>
  <conditionalFormatting sqref="AB21:AB48">
    <cfRule type="containsText" dxfId="0" priority="2" operator="containsText" text="choose hotel">
      <formula>NOT(ISERROR(SEARCH("choose hotel",AB21)))</formula>
    </cfRule>
  </conditionalFormatting>
  <hyperlinks>
    <hyperlink ref="C5" r:id="rId1" xr:uid="{EB5B0F97-33F2-4EC3-AC54-E6A2A15B2B20}"/>
  </hyperlinks>
  <pageMargins left="0.7" right="0.7" top="0.75" bottom="0.75" header="0.511811023622047" footer="0.511811023622047"/>
  <pageSetup paperSize="9" orientation="portrait" horizontalDpi="300" verticalDpi="300" r:id="rId2"/>
  <ignoredErrors>
    <ignoredError sqref="Z25:Z48 Z24 AA24:AA48" unlockedFormula="1"/>
  </ignoredErrors>
  <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100-000000000000}">
          <x14:formula1>
            <xm:f>'Listy rozwijane'!$G$2:$G$20</xm:f>
          </x14:formula1>
          <x14:formula2>
            <xm:f>0</xm:f>
          </x14:formula2>
          <xm:sqref>F24:F48</xm:sqref>
        </x14:dataValidation>
        <x14:dataValidation type="list" allowBlank="1" showInputMessage="1" showErrorMessage="1" xr:uid="{00000000-0002-0000-0100-000002000000}">
          <x14:formula1>
            <xm:f>'Listy rozwijane'!$F$2:$F$3</xm:f>
          </x14:formula1>
          <x14:formula2>
            <xm:f>0</xm:f>
          </x14:formula2>
          <xm:sqref>E24:E48</xm:sqref>
        </x14:dataValidation>
        <x14:dataValidation type="list" allowBlank="1" showInputMessage="1" showErrorMessage="1" xr:uid="{00000000-0002-0000-0100-000003000000}">
          <x14:formula1>
            <xm:f>'Listy rozwijane'!$H$2:$H$3</xm:f>
          </x14:formula1>
          <x14:formula2>
            <xm:f>0</xm:f>
          </x14:formula2>
          <xm:sqref>Q24:Q48</xm:sqref>
        </x14:dataValidation>
        <x14:dataValidation type="list" allowBlank="1" showInputMessage="1" showErrorMessage="1" xr:uid="{30D52783-6E45-481E-9D04-88D2E983454F}">
          <x14:formula1>
            <xm:f>'Listy rozwijane'!$I$2:$I$7</xm:f>
          </x14:formula1>
          <xm:sqref>G24:G48</xm:sqref>
        </x14:dataValidation>
        <x14:dataValidation type="list" allowBlank="1" showInputMessage="1" showErrorMessage="1" xr:uid="{8FC21A3B-CB7A-49B7-A370-6906B4B82712}">
          <x14:formula1>
            <xm:f>'Listy rozwijane'!$I$2:$I$8</xm:f>
          </x14:formula1>
          <xm:sqref>L24:L48</xm:sqref>
        </x14:dataValidation>
        <x14:dataValidation type="list" allowBlank="1" showInputMessage="1" showErrorMessage="1" xr:uid="{EA831E05-7038-4DE5-9A74-12B0828B6F67}">
          <x14:formula1>
            <xm:f>'Listy rozwijane'!$J$2:$J$5</xm:f>
          </x14:formula1>
          <xm:sqref>S24:S48</xm:sqref>
        </x14:dataValidation>
        <x14:dataValidation type="list" allowBlank="1" showInputMessage="1" showErrorMessage="1" xr:uid="{BBDE56CF-CC81-464F-A3DF-6C11CFF67AEA}">
          <x14:formula1>
            <xm:f>'Listy rozwijane'!$D$2:$D$4</xm:f>
          </x14:formula1>
          <xm:sqref>T24:Y48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Q59"/>
  <sheetViews>
    <sheetView zoomScaleNormal="100" workbookViewId="0">
      <selection activeCell="K25" sqref="K25"/>
    </sheetView>
  </sheetViews>
  <sheetFormatPr defaultColWidth="8.44140625" defaultRowHeight="14.4" zeroHeight="1" x14ac:dyDescent="0.3"/>
  <cols>
    <col min="1" max="1" width="4.44140625" customWidth="1"/>
    <col min="2" max="2" width="6.33203125" customWidth="1"/>
    <col min="3" max="3" width="13.6640625" customWidth="1"/>
    <col min="4" max="4" width="11.33203125" customWidth="1"/>
    <col min="5" max="5" width="5.5546875" customWidth="1"/>
    <col min="6" max="6" width="14.44140625" customWidth="1"/>
    <col min="7" max="7" width="22" customWidth="1"/>
    <col min="8" max="9" width="10.6640625" customWidth="1"/>
    <col min="10" max="10" width="10.6640625" hidden="1" customWidth="1"/>
    <col min="11" max="15" width="10.6640625" customWidth="1"/>
    <col min="16" max="17" width="10.6640625" hidden="1" customWidth="1"/>
    <col min="18" max="24" width="10.6640625" customWidth="1"/>
    <col min="25" max="25" width="9.5546875" customWidth="1"/>
    <col min="26" max="41" width="9.109375" hidden="1" customWidth="1"/>
    <col min="42" max="42" width="9.109375" customWidth="1"/>
    <col min="43" max="68" width="9.109375" hidden="1" customWidth="1"/>
  </cols>
  <sheetData>
    <row r="1" spans="1:69" ht="23.25" customHeight="1" x14ac:dyDescent="0.4">
      <c r="A1" s="17" t="s">
        <v>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208"/>
      <c r="N1" s="208"/>
      <c r="O1" s="208"/>
      <c r="P1" s="208"/>
      <c r="Q1" s="20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20"/>
      <c r="AQ1" s="2"/>
      <c r="AR1" s="2"/>
    </row>
    <row r="2" spans="1:69" ht="23.25" customHeight="1" thickBot="1" x14ac:dyDescent="0.35">
      <c r="A2" s="21"/>
      <c r="B2" s="2"/>
      <c r="C2" s="2"/>
      <c r="D2" s="2"/>
      <c r="E2" s="2"/>
      <c r="F2" s="2"/>
      <c r="G2" s="460" t="s">
        <v>174</v>
      </c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2"/>
      <c r="U2" s="462"/>
      <c r="V2" s="462"/>
      <c r="W2" s="462"/>
      <c r="X2" s="462"/>
      <c r="Y2" s="2"/>
      <c r="Z2" s="131"/>
      <c r="AA2" s="131"/>
      <c r="AB2" s="131"/>
      <c r="AC2" s="131"/>
      <c r="AD2" s="131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3"/>
      <c r="AQ2" s="2"/>
      <c r="AR2" s="2"/>
    </row>
    <row r="3" spans="1:69" ht="23.25" customHeight="1" thickBot="1" x14ac:dyDescent="0.35">
      <c r="A3" s="21"/>
      <c r="B3" s="365" t="s">
        <v>173</v>
      </c>
      <c r="C3" s="365"/>
      <c r="D3" s="365"/>
      <c r="E3" s="365"/>
      <c r="G3" s="460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2"/>
      <c r="U3" s="462"/>
      <c r="V3" s="462"/>
      <c r="W3" s="462"/>
      <c r="X3" s="462"/>
      <c r="Y3" s="2"/>
      <c r="Z3" s="2"/>
      <c r="AA3" s="2"/>
      <c r="AB3" s="2"/>
      <c r="AC3" s="2"/>
      <c r="AD3" s="2"/>
      <c r="AE3" s="2"/>
      <c r="BQ3" s="223"/>
    </row>
    <row r="4" spans="1:69" ht="15.75" customHeight="1" x14ac:dyDescent="0.3">
      <c r="A4" s="21"/>
      <c r="B4" s="2" t="s">
        <v>9</v>
      </c>
      <c r="C4" s="2"/>
      <c r="D4" s="2"/>
      <c r="E4" s="2"/>
      <c r="F4" s="2"/>
      <c r="G4" s="460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62"/>
      <c r="U4" s="462"/>
      <c r="V4" s="462"/>
      <c r="W4" s="462"/>
      <c r="X4" s="462"/>
      <c r="Y4" s="2"/>
      <c r="Z4" s="131"/>
      <c r="AA4" s="131"/>
      <c r="AB4" s="131"/>
      <c r="AC4" s="131"/>
      <c r="AD4" s="131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3"/>
      <c r="AQ4" s="2"/>
      <c r="AR4" s="2"/>
      <c r="BQ4" s="223"/>
    </row>
    <row r="5" spans="1:69" ht="15.75" customHeight="1" x14ac:dyDescent="0.3">
      <c r="A5" s="21"/>
      <c r="B5" s="2" t="s">
        <v>3</v>
      </c>
      <c r="C5" s="24" t="s">
        <v>126</v>
      </c>
      <c r="D5" s="2"/>
      <c r="E5" s="2"/>
      <c r="F5" s="2"/>
      <c r="G5" s="460"/>
      <c r="H5" s="461"/>
      <c r="I5" s="461"/>
      <c r="J5" s="461"/>
      <c r="K5" s="461"/>
      <c r="L5" s="461"/>
      <c r="M5" s="461"/>
      <c r="N5" s="461"/>
      <c r="O5" s="461"/>
      <c r="P5" s="461"/>
      <c r="Q5" s="461"/>
      <c r="R5" s="461"/>
      <c r="S5" s="461"/>
      <c r="T5" s="462"/>
      <c r="U5" s="462"/>
      <c r="V5" s="462"/>
      <c r="W5" s="462"/>
      <c r="X5" s="46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3"/>
      <c r="AQ5" s="2"/>
      <c r="AR5" s="2"/>
      <c r="BQ5" s="223"/>
    </row>
    <row r="6" spans="1:69" ht="33.75" customHeight="1" thickBot="1" x14ac:dyDescent="0.35">
      <c r="A6" s="2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131"/>
      <c r="AA6" s="131"/>
      <c r="AB6" s="131"/>
      <c r="AC6" s="131"/>
      <c r="AD6" s="131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3"/>
      <c r="AQ6" s="2"/>
      <c r="AR6" s="2"/>
      <c r="BQ6" s="223"/>
    </row>
    <row r="7" spans="1:69" ht="33.75" customHeight="1" thickBot="1" x14ac:dyDescent="0.35">
      <c r="A7" s="2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466" t="s">
        <v>58</v>
      </c>
      <c r="U7" s="467"/>
      <c r="V7" s="468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3"/>
      <c r="AO7" s="2"/>
      <c r="AP7" s="2"/>
      <c r="BQ7" s="223"/>
    </row>
    <row r="8" spans="1:69" ht="29.25" customHeight="1" thickBot="1" x14ac:dyDescent="0.35">
      <c r="A8" s="2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389" t="s">
        <v>59</v>
      </c>
      <c r="U8" s="389"/>
      <c r="V8" s="132" t="s">
        <v>60</v>
      </c>
      <c r="W8" s="2"/>
      <c r="X8" s="131"/>
      <c r="Y8" s="131"/>
      <c r="Z8" s="131"/>
      <c r="AA8" s="131"/>
      <c r="AB8" s="131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3"/>
      <c r="AO8" s="2"/>
      <c r="AP8" s="2"/>
      <c r="BQ8" s="223"/>
    </row>
    <row r="9" spans="1:69" ht="28.2" thickBot="1" x14ac:dyDescent="0.35">
      <c r="A9" s="2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133" t="s">
        <v>61</v>
      </c>
      <c r="U9" s="134" t="s">
        <v>62</v>
      </c>
      <c r="V9" s="135" t="s">
        <v>63</v>
      </c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3"/>
      <c r="AO9" s="2"/>
      <c r="AP9" s="2"/>
      <c r="BQ9" s="223"/>
    </row>
    <row r="10" spans="1:69" ht="24.6" customHeight="1" thickBot="1" x14ac:dyDescent="0.35">
      <c r="A10" s="2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136">
        <v>28</v>
      </c>
      <c r="U10" s="137">
        <v>33</v>
      </c>
      <c r="V10" s="138">
        <v>28</v>
      </c>
      <c r="W10" s="2"/>
      <c r="X10" s="131"/>
      <c r="Y10" s="131"/>
      <c r="Z10" s="131"/>
      <c r="AA10" s="131"/>
      <c r="AB10" s="131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3"/>
      <c r="AO10" s="2"/>
      <c r="AP10" s="2"/>
      <c r="BQ10" s="223"/>
    </row>
    <row r="11" spans="1:69" x14ac:dyDescent="0.3">
      <c r="A11" s="21"/>
      <c r="B11" s="8" t="s">
        <v>12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3"/>
      <c r="AQ11" s="2"/>
      <c r="AR11" s="2"/>
    </row>
    <row r="12" spans="1:69" ht="15" thickBot="1" x14ac:dyDescent="0.35">
      <c r="A12" s="21"/>
      <c r="B12" s="35" t="s">
        <v>13</v>
      </c>
      <c r="C12" s="36"/>
      <c r="D12" s="36"/>
      <c r="E12" s="36"/>
      <c r="F12" s="36"/>
      <c r="G12" s="36"/>
      <c r="H12" s="36" t="s">
        <v>4</v>
      </c>
      <c r="I12" s="36"/>
      <c r="J12" s="36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131"/>
      <c r="AA12" s="131"/>
      <c r="AB12" s="131"/>
      <c r="AC12" s="131"/>
      <c r="AD12" s="131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3"/>
      <c r="AQ12" s="2"/>
      <c r="AR12" s="2"/>
    </row>
    <row r="13" spans="1:69" ht="18.600000000000001" customHeight="1" thickBot="1" x14ac:dyDescent="0.35">
      <c r="A13" s="21"/>
      <c r="B13" s="417" t="str">
        <f>IF('1. Summary'!B5="","",'1. Summary'!B5)</f>
        <v/>
      </c>
      <c r="C13" s="417"/>
      <c r="D13" s="417"/>
      <c r="E13" s="417"/>
      <c r="F13" s="417"/>
      <c r="G13" s="2"/>
      <c r="H13" s="334" t="str">
        <f>IF('1. Summary'!B11="","",'1. Summary'!B11)</f>
        <v/>
      </c>
      <c r="I13" s="335"/>
      <c r="J13" s="335"/>
      <c r="K13" s="335"/>
      <c r="L13" s="335"/>
      <c r="M13" s="335"/>
      <c r="N13" s="335"/>
      <c r="O13" s="335"/>
      <c r="P13" s="335"/>
      <c r="Q13" s="335"/>
      <c r="R13" s="336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3"/>
      <c r="AQ13" s="2"/>
      <c r="AR13" s="2"/>
    </row>
    <row r="14" spans="1:69" ht="15" thickBot="1" x14ac:dyDescent="0.35">
      <c r="A14" s="21"/>
      <c r="B14" s="36" t="s">
        <v>3</v>
      </c>
      <c r="C14" s="36"/>
      <c r="D14" s="36"/>
      <c r="E14" s="36"/>
      <c r="F14" s="36"/>
      <c r="G14" s="36"/>
      <c r="H14" s="36" t="s">
        <v>5</v>
      </c>
      <c r="I14" s="36"/>
      <c r="J14" s="36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23"/>
      <c r="AQ14" s="2"/>
      <c r="AR14" s="2"/>
    </row>
    <row r="15" spans="1:69" ht="18.600000000000001" customHeight="1" thickBot="1" x14ac:dyDescent="0.35">
      <c r="A15" s="21"/>
      <c r="B15" s="417" t="str">
        <f>IF('1. Summary'!B8="","",'1. Summary'!B8)</f>
        <v/>
      </c>
      <c r="C15" s="417"/>
      <c r="D15" s="417"/>
      <c r="E15" s="417"/>
      <c r="F15" s="417"/>
      <c r="G15" s="2"/>
      <c r="H15" s="471" t="str">
        <f>IF('1. Summary'!B14="","",'1. Summary'!B14)</f>
        <v/>
      </c>
      <c r="I15" s="472"/>
      <c r="J15" s="472"/>
      <c r="K15" s="472"/>
      <c r="L15" s="472"/>
      <c r="M15" s="472"/>
      <c r="N15" s="472"/>
      <c r="O15" s="472"/>
      <c r="P15" s="472"/>
      <c r="Q15" s="472"/>
      <c r="R15" s="473"/>
      <c r="S15" s="2"/>
      <c r="T15" s="2"/>
      <c r="U15" s="2"/>
      <c r="V15" s="2"/>
      <c r="W15" s="2"/>
      <c r="X15" s="2"/>
      <c r="Y15" s="2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23"/>
      <c r="AQ15" s="2"/>
      <c r="AR15" s="2"/>
    </row>
    <row r="16" spans="1:69" x14ac:dyDescent="0.3">
      <c r="A16" s="2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31"/>
      <c r="AF16" s="131"/>
      <c r="AG16" s="131"/>
      <c r="AH16" s="131"/>
      <c r="AI16" s="131"/>
      <c r="AJ16" s="131"/>
      <c r="AK16" s="131"/>
      <c r="AL16" s="131"/>
      <c r="AM16" s="2"/>
      <c r="AN16" s="131"/>
      <c r="AO16" s="2"/>
      <c r="AP16" s="23"/>
      <c r="AQ16" s="2"/>
      <c r="AR16" s="2"/>
    </row>
    <row r="17" spans="1:44" ht="15" thickBot="1" x14ac:dyDescent="0.35">
      <c r="A17" s="2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31"/>
      <c r="AF17" s="131"/>
      <c r="AG17" s="131"/>
      <c r="AH17" s="131"/>
      <c r="AI17" s="131"/>
      <c r="AJ17" s="131"/>
      <c r="AK17" s="131"/>
      <c r="AL17" s="131"/>
      <c r="AM17" s="2"/>
      <c r="AN17" s="131"/>
      <c r="AO17" s="2"/>
      <c r="AP17" s="23"/>
      <c r="AQ17" s="2"/>
      <c r="AR17" s="2"/>
    </row>
    <row r="18" spans="1:44" ht="15" customHeight="1" thickBot="1" x14ac:dyDescent="0.35">
      <c r="A18" s="21"/>
      <c r="B18" s="379" t="s">
        <v>14</v>
      </c>
      <c r="C18" s="380" t="s">
        <v>15</v>
      </c>
      <c r="D18" s="381" t="s">
        <v>16</v>
      </c>
      <c r="E18" s="381" t="s">
        <v>17</v>
      </c>
      <c r="F18" s="381" t="s">
        <v>18</v>
      </c>
      <c r="G18" s="477" t="s">
        <v>64</v>
      </c>
      <c r="H18" s="478"/>
      <c r="I18" s="478"/>
      <c r="J18" s="478"/>
      <c r="K18" s="478"/>
      <c r="L18" s="478"/>
      <c r="M18" s="478"/>
      <c r="N18" s="478"/>
      <c r="O18" s="478"/>
      <c r="P18" s="478"/>
      <c r="Q18" s="478"/>
      <c r="R18" s="478"/>
      <c r="S18" s="478"/>
      <c r="T18" s="478"/>
      <c r="U18" s="478"/>
      <c r="V18" s="478"/>
      <c r="W18" s="479"/>
      <c r="X18" s="425" t="s">
        <v>22</v>
      </c>
      <c r="Y18" s="2"/>
      <c r="Z18" s="2"/>
      <c r="AA18" s="2"/>
      <c r="AB18" s="2"/>
      <c r="AC18" s="2"/>
      <c r="AD18" s="2"/>
      <c r="AE18" s="131"/>
      <c r="AF18" s="131"/>
      <c r="AG18" s="131"/>
      <c r="AH18" s="131"/>
      <c r="AI18" s="131"/>
      <c r="AJ18" s="131"/>
      <c r="AK18" s="131"/>
      <c r="AL18" s="131"/>
      <c r="AM18" s="2"/>
      <c r="AN18" s="131"/>
      <c r="AO18" s="2"/>
      <c r="AP18" s="23"/>
      <c r="AQ18" s="2"/>
    </row>
    <row r="19" spans="1:44" ht="15.6" thickTop="1" thickBot="1" x14ac:dyDescent="0.35">
      <c r="A19" s="21"/>
      <c r="B19" s="379"/>
      <c r="C19" s="380"/>
      <c r="D19" s="381"/>
      <c r="E19" s="381"/>
      <c r="F19" s="381"/>
      <c r="G19" s="480"/>
      <c r="H19" s="481"/>
      <c r="I19" s="481"/>
      <c r="J19" s="481"/>
      <c r="K19" s="481"/>
      <c r="L19" s="481"/>
      <c r="M19" s="481"/>
      <c r="N19" s="481"/>
      <c r="O19" s="481"/>
      <c r="P19" s="481"/>
      <c r="Q19" s="481"/>
      <c r="R19" s="481"/>
      <c r="S19" s="481"/>
      <c r="T19" s="481"/>
      <c r="U19" s="481"/>
      <c r="V19" s="481"/>
      <c r="W19" s="482"/>
      <c r="X19" s="425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3"/>
      <c r="AQ19" s="2"/>
    </row>
    <row r="20" spans="1:44" ht="0.6" customHeight="1" thickTop="1" thickBot="1" x14ac:dyDescent="0.35">
      <c r="A20" s="21"/>
      <c r="B20" s="379"/>
      <c r="C20" s="380"/>
      <c r="D20" s="381"/>
      <c r="E20" s="381"/>
      <c r="F20" s="381"/>
      <c r="G20" s="139"/>
      <c r="H20" s="140" t="s">
        <v>61</v>
      </c>
      <c r="I20" s="140" t="s">
        <v>61</v>
      </c>
      <c r="J20" s="140" t="s">
        <v>61</v>
      </c>
      <c r="K20" s="140" t="s">
        <v>63</v>
      </c>
      <c r="L20" s="140" t="s">
        <v>63</v>
      </c>
      <c r="M20" s="140" t="s">
        <v>63</v>
      </c>
      <c r="N20" s="140" t="s">
        <v>63</v>
      </c>
      <c r="O20" s="140" t="s">
        <v>63</v>
      </c>
      <c r="P20" s="140" t="s">
        <v>63</v>
      </c>
      <c r="Q20" s="140" t="s">
        <v>63</v>
      </c>
      <c r="R20" s="140" t="s">
        <v>62</v>
      </c>
      <c r="S20" s="140" t="s">
        <v>62</v>
      </c>
      <c r="T20" s="140" t="s">
        <v>62</v>
      </c>
      <c r="U20" s="141" t="s">
        <v>62</v>
      </c>
      <c r="V20" s="141" t="s">
        <v>62</v>
      </c>
      <c r="W20" s="141" t="s">
        <v>62</v>
      </c>
      <c r="X20" s="425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3"/>
      <c r="AQ20" s="2"/>
    </row>
    <row r="21" spans="1:44" ht="30.75" customHeight="1" thickTop="1" thickBot="1" x14ac:dyDescent="0.35">
      <c r="A21" s="21"/>
      <c r="B21" s="379"/>
      <c r="C21" s="380"/>
      <c r="D21" s="381"/>
      <c r="E21" s="381"/>
      <c r="F21" s="381"/>
      <c r="G21" s="469" t="s">
        <v>25</v>
      </c>
      <c r="H21" s="470" t="s">
        <v>65</v>
      </c>
      <c r="I21" s="470"/>
      <c r="J21" s="470"/>
      <c r="K21" s="463" t="s">
        <v>63</v>
      </c>
      <c r="L21" s="464"/>
      <c r="M21" s="464"/>
      <c r="N21" s="464"/>
      <c r="O21" s="464"/>
      <c r="P21" s="464"/>
      <c r="Q21" s="465"/>
      <c r="R21" s="474" t="s">
        <v>62</v>
      </c>
      <c r="S21" s="475"/>
      <c r="T21" s="475"/>
      <c r="U21" s="475"/>
      <c r="V21" s="475"/>
      <c r="W21" s="476"/>
      <c r="X21" s="425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3"/>
      <c r="AQ21" s="2"/>
    </row>
    <row r="22" spans="1:44" ht="15.6" thickTop="1" thickBot="1" x14ac:dyDescent="0.35">
      <c r="A22" s="21"/>
      <c r="B22" s="379"/>
      <c r="C22" s="380"/>
      <c r="D22" s="381"/>
      <c r="E22" s="381"/>
      <c r="F22" s="381"/>
      <c r="G22" s="469"/>
      <c r="H22" s="142">
        <v>46156</v>
      </c>
      <c r="I22" s="143">
        <v>46157</v>
      </c>
      <c r="J22" s="144">
        <v>46096</v>
      </c>
      <c r="K22" s="216">
        <v>46158</v>
      </c>
      <c r="L22" s="217">
        <v>46159</v>
      </c>
      <c r="M22" s="217">
        <v>46160</v>
      </c>
      <c r="N22" s="217">
        <v>46161</v>
      </c>
      <c r="O22" s="217">
        <v>46162</v>
      </c>
      <c r="P22" s="217"/>
      <c r="Q22" s="145"/>
      <c r="R22" s="146">
        <v>46156</v>
      </c>
      <c r="S22" s="147">
        <v>46157</v>
      </c>
      <c r="T22" s="147">
        <v>46158</v>
      </c>
      <c r="U22" s="147">
        <v>46159</v>
      </c>
      <c r="V22" s="147">
        <v>46160</v>
      </c>
      <c r="W22" s="148">
        <v>46161</v>
      </c>
      <c r="X22" s="425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3"/>
      <c r="AQ22" s="2"/>
    </row>
    <row r="23" spans="1:44" ht="15" thickTop="1" x14ac:dyDescent="0.3">
      <c r="A23" s="21"/>
      <c r="B23" s="43" t="s">
        <v>33</v>
      </c>
      <c r="C23" s="44" t="s">
        <v>34</v>
      </c>
      <c r="D23" s="45" t="s">
        <v>35</v>
      </c>
      <c r="E23" s="46" t="s">
        <v>36</v>
      </c>
      <c r="F23" s="149" t="s">
        <v>37</v>
      </c>
      <c r="G23" s="51" t="s">
        <v>118</v>
      </c>
      <c r="H23" s="320"/>
      <c r="I23" s="321" t="s">
        <v>42</v>
      </c>
      <c r="J23" s="322"/>
      <c r="K23" s="323"/>
      <c r="L23" s="324"/>
      <c r="M23" s="324" t="s">
        <v>42</v>
      </c>
      <c r="N23" s="324" t="s">
        <v>42</v>
      </c>
      <c r="O23" s="324"/>
      <c r="P23" s="324"/>
      <c r="Q23" s="325"/>
      <c r="R23" s="150" t="s">
        <v>42</v>
      </c>
      <c r="S23" s="151" t="s">
        <v>42</v>
      </c>
      <c r="T23" s="151" t="s">
        <v>42</v>
      </c>
      <c r="U23" s="151"/>
      <c r="V23" s="151"/>
      <c r="W23" s="215"/>
      <c r="X23" s="152">
        <f t="shared" ref="X23:X49" si="0">SUM(Z23:AO23)</f>
        <v>183</v>
      </c>
      <c r="Y23" s="2"/>
      <c r="Z23" s="55">
        <f>IF(AND(H23="Yes",H$20="Lunch"),$T$10,0)+IF(AND(H23="Yes",H$20="Dinner"),$U$10,0)+IF(AND(H23="Yes",H$20="Lunch in the Venue"),$V$10,0)</f>
        <v>0</v>
      </c>
      <c r="AA23" s="55">
        <f t="shared" ref="AA23:AO23" si="1">IF(AND(I23="Yes",I$20="Lunch"),$T$10,0)+IF(AND(I23="Yes",I$20="Dinner"),$U$10,0)+IF(AND(I23="Yes",I$20="Lunch in the Venue"),$V$10,0)</f>
        <v>28</v>
      </c>
      <c r="AB23" s="55">
        <f t="shared" si="1"/>
        <v>0</v>
      </c>
      <c r="AC23" s="55">
        <f t="shared" si="1"/>
        <v>0</v>
      </c>
      <c r="AD23" s="55">
        <f t="shared" si="1"/>
        <v>0</v>
      </c>
      <c r="AE23" s="55">
        <f t="shared" si="1"/>
        <v>28</v>
      </c>
      <c r="AF23" s="55">
        <f t="shared" si="1"/>
        <v>28</v>
      </c>
      <c r="AG23" s="55">
        <f t="shared" si="1"/>
        <v>0</v>
      </c>
      <c r="AH23" s="55">
        <f t="shared" si="1"/>
        <v>0</v>
      </c>
      <c r="AI23" s="55">
        <f t="shared" si="1"/>
        <v>0</v>
      </c>
      <c r="AJ23" s="55">
        <f t="shared" si="1"/>
        <v>33</v>
      </c>
      <c r="AK23" s="55">
        <f t="shared" si="1"/>
        <v>33</v>
      </c>
      <c r="AL23" s="55">
        <f t="shared" si="1"/>
        <v>33</v>
      </c>
      <c r="AM23" s="55">
        <f t="shared" si="1"/>
        <v>0</v>
      </c>
      <c r="AN23" s="55">
        <f t="shared" si="1"/>
        <v>0</v>
      </c>
      <c r="AO23" s="55">
        <f t="shared" si="1"/>
        <v>0</v>
      </c>
      <c r="AP23" s="23"/>
      <c r="AQ23" s="2"/>
    </row>
    <row r="24" spans="1:44" ht="15" thickBot="1" x14ac:dyDescent="0.35">
      <c r="A24" s="21"/>
      <c r="B24" s="56" t="s">
        <v>43</v>
      </c>
      <c r="C24" s="57" t="s">
        <v>44</v>
      </c>
      <c r="D24" s="58" t="s">
        <v>45</v>
      </c>
      <c r="E24" s="59" t="s">
        <v>46</v>
      </c>
      <c r="F24" s="153" t="s">
        <v>47</v>
      </c>
      <c r="G24" s="65" t="s">
        <v>120</v>
      </c>
      <c r="H24" s="326" t="s">
        <v>42</v>
      </c>
      <c r="I24" s="327"/>
      <c r="J24" s="322"/>
      <c r="K24" s="328" t="s">
        <v>42</v>
      </c>
      <c r="L24" s="329"/>
      <c r="M24" s="329"/>
      <c r="N24" s="329"/>
      <c r="O24" s="329"/>
      <c r="P24" s="329"/>
      <c r="Q24" s="330"/>
      <c r="R24" s="154"/>
      <c r="S24" s="155"/>
      <c r="T24" s="155"/>
      <c r="U24" s="155" t="s">
        <v>42</v>
      </c>
      <c r="V24" s="155"/>
      <c r="W24" s="222"/>
      <c r="X24" s="156">
        <f t="shared" si="0"/>
        <v>89</v>
      </c>
      <c r="Y24" s="2"/>
      <c r="Z24" s="55">
        <f t="shared" ref="Z24:Z49" si="2">IF(AND(H24="Yes",H$20="Lunch"),$T$10,0)+IF(AND(H24="Yes",H$20="Dinner"),$U$10,0)+IF(AND(H24="Yes",H$20="Lunch in the Venue"),$V$10,0)</f>
        <v>28</v>
      </c>
      <c r="AA24" s="55">
        <f t="shared" ref="AA24:AA49" si="3">IF(AND(I24="Yes",I$20="Lunch"),$T$10,0)+IF(AND(I24="Yes",I$20="Dinner"),$U$10,0)+IF(AND(I24="Yes",I$20="Lunch in the Venue"),$V$10,0)</f>
        <v>0</v>
      </c>
      <c r="AB24" s="55">
        <f t="shared" ref="AB24:AB49" si="4">IF(AND(J24="Yes",J$20="Lunch"),$T$10,0)+IF(AND(J24="Yes",J$20="Dinner"),$U$10,0)+IF(AND(J24="Yes",J$20="Lunch in the Venue"),$V$10,0)</f>
        <v>0</v>
      </c>
      <c r="AC24" s="55">
        <f t="shared" ref="AC24:AC49" si="5">IF(AND(K24="Yes",K$20="Lunch"),$T$10,0)+IF(AND(K24="Yes",K$20="Dinner"),$U$10,0)+IF(AND(K24="Yes",K$20="Lunch in the Venue"),$V$10,0)</f>
        <v>28</v>
      </c>
      <c r="AD24" s="55">
        <f t="shared" ref="AD24:AD49" si="6">IF(AND(L24="Yes",L$20="Lunch"),$T$10,0)+IF(AND(L24="Yes",L$20="Dinner"),$U$10,0)+IF(AND(L24="Yes",L$20="Lunch in the Venue"),$V$10,0)</f>
        <v>0</v>
      </c>
      <c r="AE24" s="55">
        <f t="shared" ref="AE24:AE49" si="7">IF(AND(M24="Yes",M$20="Lunch"),$T$10,0)+IF(AND(M24="Yes",M$20="Dinner"),$U$10,0)+IF(AND(M24="Yes",M$20="Lunch in the Venue"),$V$10,0)</f>
        <v>0</v>
      </c>
      <c r="AF24" s="55">
        <f t="shared" ref="AF24:AF49" si="8">IF(AND(N24="Yes",N$20="Lunch"),$T$10,0)+IF(AND(N24="Yes",N$20="Dinner"),$U$10,0)+IF(AND(N24="Yes",N$20="Lunch in the Venue"),$V$10,0)</f>
        <v>0</v>
      </c>
      <c r="AG24" s="55">
        <f t="shared" ref="AG24:AG49" si="9">IF(AND(O24="Yes",O$20="Lunch"),$T$10,0)+IF(AND(O24="Yes",O$20="Dinner"),$U$10,0)+IF(AND(O24="Yes",O$20="Lunch in the Venue"),$V$10,0)</f>
        <v>0</v>
      </c>
      <c r="AH24" s="55">
        <f t="shared" ref="AH24:AH49" si="10">IF(AND(P24="Yes",P$20="Lunch"),$T$10,0)+IF(AND(P24="Yes",P$20="Dinner"),$U$10,0)+IF(AND(P24="Yes",P$20="Lunch in the Venue"),$V$10,0)</f>
        <v>0</v>
      </c>
      <c r="AI24" s="55">
        <f t="shared" ref="AI24:AI49" si="11">IF(AND(Q24="Yes",Q$20="Lunch"),$T$10,0)+IF(AND(Q24="Yes",Q$20="Dinner"),$U$10,0)+IF(AND(Q24="Yes",Q$20="Lunch in the Venue"),$V$10,0)</f>
        <v>0</v>
      </c>
      <c r="AJ24" s="55">
        <f t="shared" ref="AJ24:AJ49" si="12">IF(AND(R24="Yes",R$20="Lunch"),$T$10,0)+IF(AND(R24="Yes",R$20="Dinner"),$U$10,0)+IF(AND(R24="Yes",R$20="Lunch in the Venue"),$V$10,0)</f>
        <v>0</v>
      </c>
      <c r="AK24" s="55">
        <f t="shared" ref="AK24:AK49" si="13">IF(AND(S24="Yes",S$20="Lunch"),$T$10,0)+IF(AND(S24="Yes",S$20="Dinner"),$U$10,0)+IF(AND(S24="Yes",S$20="Lunch in the Venue"),$V$10,0)</f>
        <v>0</v>
      </c>
      <c r="AL24" s="55">
        <f t="shared" ref="AL24:AL49" si="14">IF(AND(T24="Yes",T$20="Lunch"),$T$10,0)+IF(AND(T24="Yes",T$20="Dinner"),$U$10,0)+IF(AND(T24="Yes",T$20="Lunch in the Venue"),$V$10,0)</f>
        <v>0</v>
      </c>
      <c r="AM24" s="55">
        <f t="shared" ref="AM24:AM49" si="15">IF(AND(U24="Yes",U$20="Lunch"),$T$10,0)+IF(AND(U24="Yes",U$20="Dinner"),$U$10,0)+IF(AND(U24="Yes",U$20="Lunch in the Venue"),$V$10,0)</f>
        <v>33</v>
      </c>
      <c r="AN24" s="55">
        <f t="shared" ref="AN24:AN49" si="16">IF(AND(V24="Yes",V$20="Lunch"),$T$10,0)+IF(AND(V24="Yes",V$20="Dinner"),$U$10,0)+IF(AND(V24="Yes",V$20="Lunch in the Venue"),$V$10,0)</f>
        <v>0</v>
      </c>
      <c r="AO24" s="55">
        <f t="shared" ref="AO24:AO49" si="17">IF(AND(W24="Yes",W$20="Lunch"),$T$10,0)+IF(AND(W24="Yes",W$20="Dinner"),$U$10,0)+IF(AND(W24="Yes",W$20="Lunch in the Venue"),$V$10,0)</f>
        <v>0</v>
      </c>
      <c r="AP24" s="23"/>
      <c r="AQ24" s="2"/>
    </row>
    <row r="25" spans="1:44" x14ac:dyDescent="0.3">
      <c r="A25" s="21"/>
      <c r="B25" s="68">
        <v>1</v>
      </c>
      <c r="C25" s="69"/>
      <c r="D25" s="70"/>
      <c r="E25" s="71"/>
      <c r="F25" s="157"/>
      <c r="G25" s="90"/>
      <c r="H25" s="158"/>
      <c r="I25" s="159"/>
      <c r="J25" s="160"/>
      <c r="K25" s="218"/>
      <c r="L25" s="219"/>
      <c r="M25" s="219"/>
      <c r="N25" s="219"/>
      <c r="O25" s="219"/>
      <c r="P25" s="219"/>
      <c r="Q25" s="220"/>
      <c r="R25" s="221"/>
      <c r="S25" s="168"/>
      <c r="T25" s="168"/>
      <c r="U25" s="168"/>
      <c r="V25" s="168"/>
      <c r="W25" s="169"/>
      <c r="X25" s="94">
        <f t="shared" si="0"/>
        <v>0</v>
      </c>
      <c r="Y25" s="2"/>
      <c r="Z25" s="55">
        <f t="shared" si="2"/>
        <v>0</v>
      </c>
      <c r="AA25" s="55">
        <f t="shared" si="3"/>
        <v>0</v>
      </c>
      <c r="AB25" s="55">
        <f t="shared" si="4"/>
        <v>0</v>
      </c>
      <c r="AC25" s="55">
        <f t="shared" si="5"/>
        <v>0</v>
      </c>
      <c r="AD25" s="55">
        <f t="shared" si="6"/>
        <v>0</v>
      </c>
      <c r="AE25" s="55">
        <f t="shared" si="7"/>
        <v>0</v>
      </c>
      <c r="AF25" s="55">
        <f t="shared" si="8"/>
        <v>0</v>
      </c>
      <c r="AG25" s="55">
        <f t="shared" si="9"/>
        <v>0</v>
      </c>
      <c r="AH25" s="55">
        <f t="shared" si="10"/>
        <v>0</v>
      </c>
      <c r="AI25" s="55">
        <f t="shared" si="11"/>
        <v>0</v>
      </c>
      <c r="AJ25" s="55">
        <f t="shared" si="12"/>
        <v>0</v>
      </c>
      <c r="AK25" s="55">
        <f t="shared" si="13"/>
        <v>0</v>
      </c>
      <c r="AL25" s="55">
        <f t="shared" si="14"/>
        <v>0</v>
      </c>
      <c r="AM25" s="55">
        <f t="shared" si="15"/>
        <v>0</v>
      </c>
      <c r="AN25" s="55">
        <f t="shared" si="16"/>
        <v>0</v>
      </c>
      <c r="AO25" s="55">
        <f t="shared" si="17"/>
        <v>0</v>
      </c>
      <c r="AP25" s="23"/>
      <c r="AQ25" s="2"/>
    </row>
    <row r="26" spans="1:44" x14ac:dyDescent="0.3">
      <c r="A26" s="21"/>
      <c r="B26" s="81">
        <v>2</v>
      </c>
      <c r="C26" s="82"/>
      <c r="D26" s="83"/>
      <c r="E26" s="84"/>
      <c r="F26" s="161"/>
      <c r="G26" s="90"/>
      <c r="H26" s="162"/>
      <c r="I26" s="163"/>
      <c r="J26" s="164"/>
      <c r="K26" s="210"/>
      <c r="L26" s="209"/>
      <c r="M26" s="209"/>
      <c r="N26" s="209"/>
      <c r="O26" s="209"/>
      <c r="P26" s="209"/>
      <c r="Q26" s="165"/>
      <c r="R26" s="213"/>
      <c r="S26" s="166"/>
      <c r="T26" s="166"/>
      <c r="U26" s="166"/>
      <c r="V26" s="166"/>
      <c r="W26" s="167"/>
      <c r="X26" s="94">
        <f t="shared" si="0"/>
        <v>0</v>
      </c>
      <c r="Y26" s="2"/>
      <c r="Z26" s="55">
        <f t="shared" si="2"/>
        <v>0</v>
      </c>
      <c r="AA26" s="55">
        <f t="shared" si="3"/>
        <v>0</v>
      </c>
      <c r="AB26" s="55">
        <f t="shared" si="4"/>
        <v>0</v>
      </c>
      <c r="AC26" s="55">
        <f t="shared" si="5"/>
        <v>0</v>
      </c>
      <c r="AD26" s="55">
        <f t="shared" si="6"/>
        <v>0</v>
      </c>
      <c r="AE26" s="55">
        <f t="shared" si="7"/>
        <v>0</v>
      </c>
      <c r="AF26" s="55">
        <f t="shared" si="8"/>
        <v>0</v>
      </c>
      <c r="AG26" s="55">
        <f t="shared" si="9"/>
        <v>0</v>
      </c>
      <c r="AH26" s="55">
        <f t="shared" si="10"/>
        <v>0</v>
      </c>
      <c r="AI26" s="55">
        <f t="shared" si="11"/>
        <v>0</v>
      </c>
      <c r="AJ26" s="55">
        <f t="shared" si="12"/>
        <v>0</v>
      </c>
      <c r="AK26" s="55">
        <f t="shared" si="13"/>
        <v>0</v>
      </c>
      <c r="AL26" s="55">
        <f t="shared" si="14"/>
        <v>0</v>
      </c>
      <c r="AM26" s="55">
        <f t="shared" si="15"/>
        <v>0</v>
      </c>
      <c r="AN26" s="55">
        <f t="shared" si="16"/>
        <v>0</v>
      </c>
      <c r="AO26" s="55">
        <f t="shared" si="17"/>
        <v>0</v>
      </c>
      <c r="AP26" s="23"/>
      <c r="AQ26" s="2"/>
    </row>
    <row r="27" spans="1:44" x14ac:dyDescent="0.3">
      <c r="A27" s="21"/>
      <c r="B27" s="68">
        <v>3</v>
      </c>
      <c r="C27" s="82"/>
      <c r="D27" s="83"/>
      <c r="E27" s="84"/>
      <c r="F27" s="161"/>
      <c r="G27" s="90"/>
      <c r="H27" s="162"/>
      <c r="I27" s="163"/>
      <c r="J27" s="164"/>
      <c r="K27" s="210"/>
      <c r="L27" s="209"/>
      <c r="M27" s="209"/>
      <c r="N27" s="209"/>
      <c r="O27" s="209"/>
      <c r="P27" s="209"/>
      <c r="Q27" s="165"/>
      <c r="R27" s="213"/>
      <c r="S27" s="166"/>
      <c r="T27" s="166"/>
      <c r="U27" s="166"/>
      <c r="V27" s="166"/>
      <c r="W27" s="167"/>
      <c r="X27" s="94">
        <f t="shared" si="0"/>
        <v>0</v>
      </c>
      <c r="Y27" s="2"/>
      <c r="Z27" s="55">
        <f t="shared" si="2"/>
        <v>0</v>
      </c>
      <c r="AA27" s="55">
        <f t="shared" si="3"/>
        <v>0</v>
      </c>
      <c r="AB27" s="55">
        <f t="shared" si="4"/>
        <v>0</v>
      </c>
      <c r="AC27" s="55">
        <f t="shared" si="5"/>
        <v>0</v>
      </c>
      <c r="AD27" s="55">
        <f t="shared" si="6"/>
        <v>0</v>
      </c>
      <c r="AE27" s="55">
        <f t="shared" si="7"/>
        <v>0</v>
      </c>
      <c r="AF27" s="55">
        <f t="shared" si="8"/>
        <v>0</v>
      </c>
      <c r="AG27" s="55">
        <f t="shared" si="9"/>
        <v>0</v>
      </c>
      <c r="AH27" s="55">
        <f t="shared" si="10"/>
        <v>0</v>
      </c>
      <c r="AI27" s="55">
        <f t="shared" si="11"/>
        <v>0</v>
      </c>
      <c r="AJ27" s="55">
        <f t="shared" si="12"/>
        <v>0</v>
      </c>
      <c r="AK27" s="55">
        <f t="shared" si="13"/>
        <v>0</v>
      </c>
      <c r="AL27" s="55">
        <f t="shared" si="14"/>
        <v>0</v>
      </c>
      <c r="AM27" s="55">
        <f t="shared" si="15"/>
        <v>0</v>
      </c>
      <c r="AN27" s="55">
        <f t="shared" si="16"/>
        <v>0</v>
      </c>
      <c r="AO27" s="55">
        <f t="shared" si="17"/>
        <v>0</v>
      </c>
      <c r="AP27" s="23"/>
      <c r="AQ27" s="2"/>
    </row>
    <row r="28" spans="1:44" x14ac:dyDescent="0.3">
      <c r="A28" s="21"/>
      <c r="B28" s="81">
        <v>4</v>
      </c>
      <c r="C28" s="82"/>
      <c r="D28" s="83"/>
      <c r="E28" s="84"/>
      <c r="F28" s="161"/>
      <c r="G28" s="90"/>
      <c r="H28" s="162"/>
      <c r="I28" s="163"/>
      <c r="J28" s="164"/>
      <c r="K28" s="210"/>
      <c r="L28" s="209"/>
      <c r="M28" s="209"/>
      <c r="N28" s="209"/>
      <c r="O28" s="209"/>
      <c r="P28" s="209"/>
      <c r="Q28" s="165"/>
      <c r="R28" s="213"/>
      <c r="S28" s="166"/>
      <c r="T28" s="166"/>
      <c r="U28" s="166"/>
      <c r="V28" s="166"/>
      <c r="W28" s="167"/>
      <c r="X28" s="94">
        <f t="shared" si="0"/>
        <v>0</v>
      </c>
      <c r="Y28" s="2"/>
      <c r="Z28" s="55">
        <f t="shared" si="2"/>
        <v>0</v>
      </c>
      <c r="AA28" s="55">
        <f t="shared" si="3"/>
        <v>0</v>
      </c>
      <c r="AB28" s="55">
        <f t="shared" si="4"/>
        <v>0</v>
      </c>
      <c r="AC28" s="55">
        <f t="shared" si="5"/>
        <v>0</v>
      </c>
      <c r="AD28" s="55">
        <f t="shared" si="6"/>
        <v>0</v>
      </c>
      <c r="AE28" s="55">
        <f t="shared" si="7"/>
        <v>0</v>
      </c>
      <c r="AF28" s="55">
        <f t="shared" si="8"/>
        <v>0</v>
      </c>
      <c r="AG28" s="55">
        <f t="shared" si="9"/>
        <v>0</v>
      </c>
      <c r="AH28" s="55">
        <f t="shared" si="10"/>
        <v>0</v>
      </c>
      <c r="AI28" s="55">
        <f t="shared" si="11"/>
        <v>0</v>
      </c>
      <c r="AJ28" s="55">
        <f t="shared" si="12"/>
        <v>0</v>
      </c>
      <c r="AK28" s="55">
        <f t="shared" si="13"/>
        <v>0</v>
      </c>
      <c r="AL28" s="55">
        <f t="shared" si="14"/>
        <v>0</v>
      </c>
      <c r="AM28" s="55">
        <f t="shared" si="15"/>
        <v>0</v>
      </c>
      <c r="AN28" s="55">
        <f t="shared" si="16"/>
        <v>0</v>
      </c>
      <c r="AO28" s="55">
        <f t="shared" si="17"/>
        <v>0</v>
      </c>
      <c r="AP28" s="23"/>
      <c r="AQ28" s="2"/>
    </row>
    <row r="29" spans="1:44" x14ac:dyDescent="0.3">
      <c r="A29" s="21"/>
      <c r="B29" s="68">
        <v>5</v>
      </c>
      <c r="C29" s="82"/>
      <c r="D29" s="83"/>
      <c r="E29" s="84"/>
      <c r="F29" s="161"/>
      <c r="G29" s="90"/>
      <c r="H29" s="162"/>
      <c r="I29" s="163"/>
      <c r="J29" s="164"/>
      <c r="K29" s="210"/>
      <c r="L29" s="209"/>
      <c r="M29" s="209"/>
      <c r="N29" s="209"/>
      <c r="O29" s="209"/>
      <c r="P29" s="209"/>
      <c r="Q29" s="165"/>
      <c r="R29" s="213"/>
      <c r="S29" s="166"/>
      <c r="T29" s="166"/>
      <c r="U29" s="166"/>
      <c r="V29" s="166"/>
      <c r="W29" s="167"/>
      <c r="X29" s="94">
        <f t="shared" si="0"/>
        <v>0</v>
      </c>
      <c r="Y29" s="2"/>
      <c r="Z29" s="55">
        <f t="shared" si="2"/>
        <v>0</v>
      </c>
      <c r="AA29" s="55">
        <f t="shared" si="3"/>
        <v>0</v>
      </c>
      <c r="AB29" s="55">
        <f t="shared" si="4"/>
        <v>0</v>
      </c>
      <c r="AC29" s="55">
        <f t="shared" si="5"/>
        <v>0</v>
      </c>
      <c r="AD29" s="55">
        <f t="shared" si="6"/>
        <v>0</v>
      </c>
      <c r="AE29" s="55">
        <f t="shared" si="7"/>
        <v>0</v>
      </c>
      <c r="AF29" s="55">
        <f t="shared" si="8"/>
        <v>0</v>
      </c>
      <c r="AG29" s="55">
        <f t="shared" si="9"/>
        <v>0</v>
      </c>
      <c r="AH29" s="55">
        <f t="shared" si="10"/>
        <v>0</v>
      </c>
      <c r="AI29" s="55">
        <f t="shared" si="11"/>
        <v>0</v>
      </c>
      <c r="AJ29" s="55">
        <f t="shared" si="12"/>
        <v>0</v>
      </c>
      <c r="AK29" s="55">
        <f t="shared" si="13"/>
        <v>0</v>
      </c>
      <c r="AL29" s="55">
        <f t="shared" si="14"/>
        <v>0</v>
      </c>
      <c r="AM29" s="55">
        <f t="shared" si="15"/>
        <v>0</v>
      </c>
      <c r="AN29" s="55">
        <f t="shared" si="16"/>
        <v>0</v>
      </c>
      <c r="AO29" s="55">
        <f t="shared" si="17"/>
        <v>0</v>
      </c>
      <c r="AP29" s="23"/>
      <c r="AQ29" s="2"/>
    </row>
    <row r="30" spans="1:44" x14ac:dyDescent="0.3">
      <c r="A30" s="21"/>
      <c r="B30" s="81">
        <v>6</v>
      </c>
      <c r="C30" s="82"/>
      <c r="D30" s="83"/>
      <c r="E30" s="84"/>
      <c r="F30" s="161"/>
      <c r="G30" s="90"/>
      <c r="H30" s="162"/>
      <c r="I30" s="163"/>
      <c r="J30" s="164"/>
      <c r="K30" s="210"/>
      <c r="L30" s="209"/>
      <c r="M30" s="209"/>
      <c r="N30" s="209"/>
      <c r="O30" s="209"/>
      <c r="P30" s="209"/>
      <c r="Q30" s="165"/>
      <c r="R30" s="213"/>
      <c r="S30" s="166"/>
      <c r="T30" s="166"/>
      <c r="U30" s="166"/>
      <c r="V30" s="166"/>
      <c r="W30" s="167"/>
      <c r="X30" s="94">
        <f t="shared" si="0"/>
        <v>0</v>
      </c>
      <c r="Y30" s="2"/>
      <c r="Z30" s="55">
        <f t="shared" si="2"/>
        <v>0</v>
      </c>
      <c r="AA30" s="55">
        <f t="shared" si="3"/>
        <v>0</v>
      </c>
      <c r="AB30" s="55">
        <f t="shared" si="4"/>
        <v>0</v>
      </c>
      <c r="AC30" s="55">
        <f t="shared" si="5"/>
        <v>0</v>
      </c>
      <c r="AD30" s="55">
        <f t="shared" si="6"/>
        <v>0</v>
      </c>
      <c r="AE30" s="55">
        <f t="shared" si="7"/>
        <v>0</v>
      </c>
      <c r="AF30" s="55">
        <f t="shared" si="8"/>
        <v>0</v>
      </c>
      <c r="AG30" s="55">
        <f t="shared" si="9"/>
        <v>0</v>
      </c>
      <c r="AH30" s="55">
        <f t="shared" si="10"/>
        <v>0</v>
      </c>
      <c r="AI30" s="55">
        <f t="shared" si="11"/>
        <v>0</v>
      </c>
      <c r="AJ30" s="55">
        <f t="shared" si="12"/>
        <v>0</v>
      </c>
      <c r="AK30" s="55">
        <f t="shared" si="13"/>
        <v>0</v>
      </c>
      <c r="AL30" s="55">
        <f t="shared" si="14"/>
        <v>0</v>
      </c>
      <c r="AM30" s="55">
        <f t="shared" si="15"/>
        <v>0</v>
      </c>
      <c r="AN30" s="55">
        <f t="shared" si="16"/>
        <v>0</v>
      </c>
      <c r="AO30" s="55">
        <f t="shared" si="17"/>
        <v>0</v>
      </c>
      <c r="AP30" s="23"/>
      <c r="AQ30" s="2"/>
    </row>
    <row r="31" spans="1:44" x14ac:dyDescent="0.3">
      <c r="A31" s="21"/>
      <c r="B31" s="68">
        <v>7</v>
      </c>
      <c r="C31" s="82"/>
      <c r="D31" s="83"/>
      <c r="E31" s="84"/>
      <c r="F31" s="161"/>
      <c r="G31" s="90"/>
      <c r="H31" s="162"/>
      <c r="I31" s="163"/>
      <c r="J31" s="164"/>
      <c r="K31" s="210"/>
      <c r="L31" s="209"/>
      <c r="M31" s="209"/>
      <c r="N31" s="209"/>
      <c r="O31" s="209"/>
      <c r="P31" s="209"/>
      <c r="Q31" s="165"/>
      <c r="R31" s="213"/>
      <c r="S31" s="166"/>
      <c r="T31" s="166"/>
      <c r="U31" s="166"/>
      <c r="V31" s="166"/>
      <c r="W31" s="167"/>
      <c r="X31" s="94">
        <f t="shared" si="0"/>
        <v>0</v>
      </c>
      <c r="Y31" s="2"/>
      <c r="Z31" s="55">
        <f t="shared" si="2"/>
        <v>0</v>
      </c>
      <c r="AA31" s="55">
        <f t="shared" si="3"/>
        <v>0</v>
      </c>
      <c r="AB31" s="55">
        <f t="shared" si="4"/>
        <v>0</v>
      </c>
      <c r="AC31" s="55">
        <f t="shared" si="5"/>
        <v>0</v>
      </c>
      <c r="AD31" s="55">
        <f t="shared" si="6"/>
        <v>0</v>
      </c>
      <c r="AE31" s="55">
        <f t="shared" si="7"/>
        <v>0</v>
      </c>
      <c r="AF31" s="55">
        <f t="shared" si="8"/>
        <v>0</v>
      </c>
      <c r="AG31" s="55">
        <f t="shared" si="9"/>
        <v>0</v>
      </c>
      <c r="AH31" s="55">
        <f t="shared" si="10"/>
        <v>0</v>
      </c>
      <c r="AI31" s="55">
        <f t="shared" si="11"/>
        <v>0</v>
      </c>
      <c r="AJ31" s="55">
        <f t="shared" si="12"/>
        <v>0</v>
      </c>
      <c r="AK31" s="55">
        <f t="shared" si="13"/>
        <v>0</v>
      </c>
      <c r="AL31" s="55">
        <f t="shared" si="14"/>
        <v>0</v>
      </c>
      <c r="AM31" s="55">
        <f t="shared" si="15"/>
        <v>0</v>
      </c>
      <c r="AN31" s="55">
        <f t="shared" si="16"/>
        <v>0</v>
      </c>
      <c r="AO31" s="55">
        <f t="shared" si="17"/>
        <v>0</v>
      </c>
      <c r="AP31" s="23"/>
      <c r="AQ31" s="2"/>
    </row>
    <row r="32" spans="1:44" x14ac:dyDescent="0.3">
      <c r="A32" s="21"/>
      <c r="B32" s="81">
        <v>8</v>
      </c>
      <c r="C32" s="82"/>
      <c r="D32" s="83"/>
      <c r="E32" s="84"/>
      <c r="F32" s="161"/>
      <c r="G32" s="90"/>
      <c r="H32" s="162"/>
      <c r="I32" s="163"/>
      <c r="J32" s="164"/>
      <c r="K32" s="210"/>
      <c r="L32" s="209"/>
      <c r="M32" s="209"/>
      <c r="N32" s="209"/>
      <c r="O32" s="209"/>
      <c r="P32" s="209"/>
      <c r="Q32" s="165"/>
      <c r="R32" s="213"/>
      <c r="S32" s="166"/>
      <c r="T32" s="166"/>
      <c r="U32" s="166"/>
      <c r="V32" s="166"/>
      <c r="W32" s="167"/>
      <c r="X32" s="94">
        <f t="shared" si="0"/>
        <v>0</v>
      </c>
      <c r="Y32" s="2"/>
      <c r="Z32" s="55">
        <f t="shared" si="2"/>
        <v>0</v>
      </c>
      <c r="AA32" s="55">
        <f t="shared" si="3"/>
        <v>0</v>
      </c>
      <c r="AB32" s="55">
        <f t="shared" si="4"/>
        <v>0</v>
      </c>
      <c r="AC32" s="55">
        <f t="shared" si="5"/>
        <v>0</v>
      </c>
      <c r="AD32" s="55">
        <f t="shared" si="6"/>
        <v>0</v>
      </c>
      <c r="AE32" s="55">
        <f t="shared" si="7"/>
        <v>0</v>
      </c>
      <c r="AF32" s="55">
        <f t="shared" si="8"/>
        <v>0</v>
      </c>
      <c r="AG32" s="55">
        <f t="shared" si="9"/>
        <v>0</v>
      </c>
      <c r="AH32" s="55">
        <f t="shared" si="10"/>
        <v>0</v>
      </c>
      <c r="AI32" s="55">
        <f t="shared" si="11"/>
        <v>0</v>
      </c>
      <c r="AJ32" s="55">
        <f t="shared" si="12"/>
        <v>0</v>
      </c>
      <c r="AK32" s="55">
        <f t="shared" si="13"/>
        <v>0</v>
      </c>
      <c r="AL32" s="55">
        <f t="shared" si="14"/>
        <v>0</v>
      </c>
      <c r="AM32" s="55">
        <f t="shared" si="15"/>
        <v>0</v>
      </c>
      <c r="AN32" s="55">
        <f t="shared" si="16"/>
        <v>0</v>
      </c>
      <c r="AO32" s="55">
        <f t="shared" si="17"/>
        <v>0</v>
      </c>
      <c r="AP32" s="23"/>
      <c r="AQ32" s="2"/>
    </row>
    <row r="33" spans="1:43" x14ac:dyDescent="0.3">
      <c r="A33" s="21"/>
      <c r="B33" s="68">
        <v>9</v>
      </c>
      <c r="C33" s="82"/>
      <c r="D33" s="83"/>
      <c r="E33" s="84"/>
      <c r="F33" s="161"/>
      <c r="G33" s="90"/>
      <c r="H33" s="162"/>
      <c r="I33" s="163"/>
      <c r="J33" s="164"/>
      <c r="K33" s="210"/>
      <c r="L33" s="209"/>
      <c r="M33" s="209"/>
      <c r="N33" s="209"/>
      <c r="O33" s="209"/>
      <c r="P33" s="209"/>
      <c r="Q33" s="165"/>
      <c r="R33" s="213"/>
      <c r="S33" s="166"/>
      <c r="T33" s="166"/>
      <c r="U33" s="166"/>
      <c r="V33" s="166"/>
      <c r="W33" s="167"/>
      <c r="X33" s="94">
        <f t="shared" si="0"/>
        <v>0</v>
      </c>
      <c r="Y33" s="2"/>
      <c r="Z33" s="55">
        <f t="shared" si="2"/>
        <v>0</v>
      </c>
      <c r="AA33" s="55">
        <f t="shared" si="3"/>
        <v>0</v>
      </c>
      <c r="AB33" s="55">
        <f t="shared" si="4"/>
        <v>0</v>
      </c>
      <c r="AC33" s="55">
        <f t="shared" si="5"/>
        <v>0</v>
      </c>
      <c r="AD33" s="55">
        <f t="shared" si="6"/>
        <v>0</v>
      </c>
      <c r="AE33" s="55">
        <f t="shared" si="7"/>
        <v>0</v>
      </c>
      <c r="AF33" s="55">
        <f t="shared" si="8"/>
        <v>0</v>
      </c>
      <c r="AG33" s="55">
        <f t="shared" si="9"/>
        <v>0</v>
      </c>
      <c r="AH33" s="55">
        <f t="shared" si="10"/>
        <v>0</v>
      </c>
      <c r="AI33" s="55">
        <f t="shared" si="11"/>
        <v>0</v>
      </c>
      <c r="AJ33" s="55">
        <f t="shared" si="12"/>
        <v>0</v>
      </c>
      <c r="AK33" s="55">
        <f t="shared" si="13"/>
        <v>0</v>
      </c>
      <c r="AL33" s="55">
        <f t="shared" si="14"/>
        <v>0</v>
      </c>
      <c r="AM33" s="55">
        <f t="shared" si="15"/>
        <v>0</v>
      </c>
      <c r="AN33" s="55">
        <f t="shared" si="16"/>
        <v>0</v>
      </c>
      <c r="AO33" s="55">
        <f t="shared" si="17"/>
        <v>0</v>
      </c>
      <c r="AP33" s="23"/>
      <c r="AQ33" s="2"/>
    </row>
    <row r="34" spans="1:43" x14ac:dyDescent="0.3">
      <c r="A34" s="21"/>
      <c r="B34" s="81">
        <v>10</v>
      </c>
      <c r="C34" s="82"/>
      <c r="D34" s="83"/>
      <c r="E34" s="84"/>
      <c r="F34" s="161"/>
      <c r="G34" s="90"/>
      <c r="H34" s="162"/>
      <c r="I34" s="163"/>
      <c r="J34" s="164"/>
      <c r="K34" s="210"/>
      <c r="L34" s="209"/>
      <c r="M34" s="209"/>
      <c r="N34" s="209"/>
      <c r="O34" s="209"/>
      <c r="P34" s="209"/>
      <c r="Q34" s="165"/>
      <c r="R34" s="213"/>
      <c r="S34" s="166"/>
      <c r="T34" s="166"/>
      <c r="U34" s="166"/>
      <c r="V34" s="166"/>
      <c r="W34" s="167"/>
      <c r="X34" s="94">
        <f t="shared" si="0"/>
        <v>0</v>
      </c>
      <c r="Y34" s="2"/>
      <c r="Z34" s="55">
        <f t="shared" si="2"/>
        <v>0</v>
      </c>
      <c r="AA34" s="55">
        <f t="shared" si="3"/>
        <v>0</v>
      </c>
      <c r="AB34" s="55">
        <f t="shared" si="4"/>
        <v>0</v>
      </c>
      <c r="AC34" s="55">
        <f t="shared" si="5"/>
        <v>0</v>
      </c>
      <c r="AD34" s="55">
        <f t="shared" si="6"/>
        <v>0</v>
      </c>
      <c r="AE34" s="55">
        <f t="shared" si="7"/>
        <v>0</v>
      </c>
      <c r="AF34" s="55">
        <f t="shared" si="8"/>
        <v>0</v>
      </c>
      <c r="AG34" s="55">
        <f t="shared" si="9"/>
        <v>0</v>
      </c>
      <c r="AH34" s="55">
        <f t="shared" si="10"/>
        <v>0</v>
      </c>
      <c r="AI34" s="55">
        <f t="shared" si="11"/>
        <v>0</v>
      </c>
      <c r="AJ34" s="55">
        <f t="shared" si="12"/>
        <v>0</v>
      </c>
      <c r="AK34" s="55">
        <f t="shared" si="13"/>
        <v>0</v>
      </c>
      <c r="AL34" s="55">
        <f t="shared" si="14"/>
        <v>0</v>
      </c>
      <c r="AM34" s="55">
        <f t="shared" si="15"/>
        <v>0</v>
      </c>
      <c r="AN34" s="55">
        <f t="shared" si="16"/>
        <v>0</v>
      </c>
      <c r="AO34" s="55">
        <f t="shared" si="17"/>
        <v>0</v>
      </c>
      <c r="AP34" s="23"/>
      <c r="AQ34" s="2"/>
    </row>
    <row r="35" spans="1:43" x14ac:dyDescent="0.3">
      <c r="A35" s="21"/>
      <c r="B35" s="68">
        <v>11</v>
      </c>
      <c r="C35" s="82"/>
      <c r="D35" s="83"/>
      <c r="E35" s="84"/>
      <c r="F35" s="161"/>
      <c r="G35" s="90"/>
      <c r="H35" s="162"/>
      <c r="I35" s="163"/>
      <c r="J35" s="164"/>
      <c r="K35" s="210"/>
      <c r="L35" s="209"/>
      <c r="M35" s="209"/>
      <c r="N35" s="209"/>
      <c r="O35" s="209"/>
      <c r="P35" s="209"/>
      <c r="Q35" s="165"/>
      <c r="R35" s="213"/>
      <c r="S35" s="166"/>
      <c r="T35" s="166"/>
      <c r="U35" s="166"/>
      <c r="V35" s="166"/>
      <c r="W35" s="167"/>
      <c r="X35" s="94">
        <f t="shared" si="0"/>
        <v>0</v>
      </c>
      <c r="Y35" s="2"/>
      <c r="Z35" s="55">
        <f t="shared" si="2"/>
        <v>0</v>
      </c>
      <c r="AA35" s="55">
        <f t="shared" si="3"/>
        <v>0</v>
      </c>
      <c r="AB35" s="55">
        <f t="shared" si="4"/>
        <v>0</v>
      </c>
      <c r="AC35" s="55">
        <f t="shared" si="5"/>
        <v>0</v>
      </c>
      <c r="AD35" s="55">
        <f t="shared" si="6"/>
        <v>0</v>
      </c>
      <c r="AE35" s="55">
        <f t="shared" si="7"/>
        <v>0</v>
      </c>
      <c r="AF35" s="55">
        <f t="shared" si="8"/>
        <v>0</v>
      </c>
      <c r="AG35" s="55">
        <f t="shared" si="9"/>
        <v>0</v>
      </c>
      <c r="AH35" s="55">
        <f t="shared" si="10"/>
        <v>0</v>
      </c>
      <c r="AI35" s="55">
        <f t="shared" si="11"/>
        <v>0</v>
      </c>
      <c r="AJ35" s="55">
        <f t="shared" si="12"/>
        <v>0</v>
      </c>
      <c r="AK35" s="55">
        <f t="shared" si="13"/>
        <v>0</v>
      </c>
      <c r="AL35" s="55">
        <f t="shared" si="14"/>
        <v>0</v>
      </c>
      <c r="AM35" s="55">
        <f t="shared" si="15"/>
        <v>0</v>
      </c>
      <c r="AN35" s="55">
        <f t="shared" si="16"/>
        <v>0</v>
      </c>
      <c r="AO35" s="55">
        <f t="shared" si="17"/>
        <v>0</v>
      </c>
      <c r="AP35" s="23"/>
      <c r="AQ35" s="2"/>
    </row>
    <row r="36" spans="1:43" x14ac:dyDescent="0.3">
      <c r="A36" s="21"/>
      <c r="B36" s="81">
        <v>12</v>
      </c>
      <c r="C36" s="82"/>
      <c r="D36" s="83"/>
      <c r="E36" s="84"/>
      <c r="F36" s="161"/>
      <c r="G36" s="90"/>
      <c r="H36" s="162"/>
      <c r="I36" s="163"/>
      <c r="J36" s="164"/>
      <c r="K36" s="210"/>
      <c r="L36" s="209"/>
      <c r="M36" s="209"/>
      <c r="N36" s="209"/>
      <c r="O36" s="209"/>
      <c r="P36" s="209"/>
      <c r="Q36" s="165"/>
      <c r="R36" s="213"/>
      <c r="S36" s="166"/>
      <c r="T36" s="166"/>
      <c r="U36" s="166"/>
      <c r="V36" s="166"/>
      <c r="W36" s="167"/>
      <c r="X36" s="94">
        <f t="shared" si="0"/>
        <v>0</v>
      </c>
      <c r="Y36" s="2"/>
      <c r="Z36" s="55">
        <f t="shared" si="2"/>
        <v>0</v>
      </c>
      <c r="AA36" s="55">
        <f t="shared" si="3"/>
        <v>0</v>
      </c>
      <c r="AB36" s="55">
        <f t="shared" si="4"/>
        <v>0</v>
      </c>
      <c r="AC36" s="55">
        <f t="shared" si="5"/>
        <v>0</v>
      </c>
      <c r="AD36" s="55">
        <f t="shared" si="6"/>
        <v>0</v>
      </c>
      <c r="AE36" s="55">
        <f t="shared" si="7"/>
        <v>0</v>
      </c>
      <c r="AF36" s="55">
        <f t="shared" si="8"/>
        <v>0</v>
      </c>
      <c r="AG36" s="55">
        <f t="shared" si="9"/>
        <v>0</v>
      </c>
      <c r="AH36" s="55">
        <f t="shared" si="10"/>
        <v>0</v>
      </c>
      <c r="AI36" s="55">
        <f t="shared" si="11"/>
        <v>0</v>
      </c>
      <c r="AJ36" s="55">
        <f t="shared" si="12"/>
        <v>0</v>
      </c>
      <c r="AK36" s="55">
        <f t="shared" si="13"/>
        <v>0</v>
      </c>
      <c r="AL36" s="55">
        <f t="shared" si="14"/>
        <v>0</v>
      </c>
      <c r="AM36" s="55">
        <f t="shared" si="15"/>
        <v>0</v>
      </c>
      <c r="AN36" s="55">
        <f t="shared" si="16"/>
        <v>0</v>
      </c>
      <c r="AO36" s="55">
        <f t="shared" si="17"/>
        <v>0</v>
      </c>
      <c r="AP36" s="23"/>
      <c r="AQ36" s="2"/>
    </row>
    <row r="37" spans="1:43" x14ac:dyDescent="0.3">
      <c r="A37" s="21"/>
      <c r="B37" s="68">
        <v>13</v>
      </c>
      <c r="C37" s="82"/>
      <c r="D37" s="83"/>
      <c r="E37" s="84"/>
      <c r="F37" s="161"/>
      <c r="G37" s="90"/>
      <c r="H37" s="162"/>
      <c r="I37" s="163"/>
      <c r="J37" s="164"/>
      <c r="K37" s="210"/>
      <c r="L37" s="209"/>
      <c r="M37" s="209"/>
      <c r="N37" s="209"/>
      <c r="O37" s="209"/>
      <c r="P37" s="209"/>
      <c r="Q37" s="165"/>
      <c r="R37" s="213"/>
      <c r="S37" s="166"/>
      <c r="T37" s="166"/>
      <c r="U37" s="166"/>
      <c r="V37" s="166"/>
      <c r="W37" s="167"/>
      <c r="X37" s="94">
        <f t="shared" si="0"/>
        <v>0</v>
      </c>
      <c r="Y37" s="2"/>
      <c r="Z37" s="55">
        <f t="shared" si="2"/>
        <v>0</v>
      </c>
      <c r="AA37" s="55">
        <f t="shared" si="3"/>
        <v>0</v>
      </c>
      <c r="AB37" s="55">
        <f t="shared" si="4"/>
        <v>0</v>
      </c>
      <c r="AC37" s="55">
        <f t="shared" si="5"/>
        <v>0</v>
      </c>
      <c r="AD37" s="55">
        <f t="shared" si="6"/>
        <v>0</v>
      </c>
      <c r="AE37" s="55">
        <f t="shared" si="7"/>
        <v>0</v>
      </c>
      <c r="AF37" s="55">
        <f t="shared" si="8"/>
        <v>0</v>
      </c>
      <c r="AG37" s="55">
        <f t="shared" si="9"/>
        <v>0</v>
      </c>
      <c r="AH37" s="55">
        <f t="shared" si="10"/>
        <v>0</v>
      </c>
      <c r="AI37" s="55">
        <f t="shared" si="11"/>
        <v>0</v>
      </c>
      <c r="AJ37" s="55">
        <f t="shared" si="12"/>
        <v>0</v>
      </c>
      <c r="AK37" s="55">
        <f t="shared" si="13"/>
        <v>0</v>
      </c>
      <c r="AL37" s="55">
        <f t="shared" si="14"/>
        <v>0</v>
      </c>
      <c r="AM37" s="55">
        <f t="shared" si="15"/>
        <v>0</v>
      </c>
      <c r="AN37" s="55">
        <f t="shared" si="16"/>
        <v>0</v>
      </c>
      <c r="AO37" s="55">
        <f t="shared" si="17"/>
        <v>0</v>
      </c>
      <c r="AP37" s="23"/>
      <c r="AQ37" s="2"/>
    </row>
    <row r="38" spans="1:43" x14ac:dyDescent="0.3">
      <c r="A38" s="21"/>
      <c r="B38" s="81">
        <v>14</v>
      </c>
      <c r="C38" s="82"/>
      <c r="D38" s="83"/>
      <c r="E38" s="84"/>
      <c r="F38" s="161"/>
      <c r="G38" s="90"/>
      <c r="H38" s="162"/>
      <c r="I38" s="163"/>
      <c r="J38" s="164"/>
      <c r="K38" s="210"/>
      <c r="L38" s="209"/>
      <c r="M38" s="209"/>
      <c r="N38" s="209"/>
      <c r="O38" s="209"/>
      <c r="P38" s="209"/>
      <c r="Q38" s="165"/>
      <c r="R38" s="213"/>
      <c r="S38" s="166"/>
      <c r="T38" s="166"/>
      <c r="U38" s="166"/>
      <c r="V38" s="166"/>
      <c r="W38" s="167"/>
      <c r="X38" s="94">
        <f t="shared" si="0"/>
        <v>0</v>
      </c>
      <c r="Y38" s="2"/>
      <c r="Z38" s="55">
        <f t="shared" si="2"/>
        <v>0</v>
      </c>
      <c r="AA38" s="55">
        <f t="shared" si="3"/>
        <v>0</v>
      </c>
      <c r="AB38" s="55">
        <f t="shared" si="4"/>
        <v>0</v>
      </c>
      <c r="AC38" s="55">
        <f t="shared" si="5"/>
        <v>0</v>
      </c>
      <c r="AD38" s="55">
        <f t="shared" si="6"/>
        <v>0</v>
      </c>
      <c r="AE38" s="55">
        <f t="shared" si="7"/>
        <v>0</v>
      </c>
      <c r="AF38" s="55">
        <f t="shared" si="8"/>
        <v>0</v>
      </c>
      <c r="AG38" s="55">
        <f t="shared" si="9"/>
        <v>0</v>
      </c>
      <c r="AH38" s="55">
        <f t="shared" si="10"/>
        <v>0</v>
      </c>
      <c r="AI38" s="55">
        <f t="shared" si="11"/>
        <v>0</v>
      </c>
      <c r="AJ38" s="55">
        <f t="shared" si="12"/>
        <v>0</v>
      </c>
      <c r="AK38" s="55">
        <f t="shared" si="13"/>
        <v>0</v>
      </c>
      <c r="AL38" s="55">
        <f t="shared" si="14"/>
        <v>0</v>
      </c>
      <c r="AM38" s="55">
        <f t="shared" si="15"/>
        <v>0</v>
      </c>
      <c r="AN38" s="55">
        <f t="shared" si="16"/>
        <v>0</v>
      </c>
      <c r="AO38" s="55">
        <f t="shared" si="17"/>
        <v>0</v>
      </c>
      <c r="AP38" s="23"/>
      <c r="AQ38" s="2"/>
    </row>
    <row r="39" spans="1:43" x14ac:dyDescent="0.3">
      <c r="A39" s="21"/>
      <c r="B39" s="68">
        <v>15</v>
      </c>
      <c r="C39" s="82"/>
      <c r="D39" s="83"/>
      <c r="E39" s="84"/>
      <c r="F39" s="161"/>
      <c r="G39" s="90"/>
      <c r="H39" s="162"/>
      <c r="I39" s="163"/>
      <c r="J39" s="164"/>
      <c r="K39" s="210"/>
      <c r="L39" s="209"/>
      <c r="M39" s="209"/>
      <c r="N39" s="209"/>
      <c r="O39" s="209"/>
      <c r="P39" s="209"/>
      <c r="Q39" s="165"/>
      <c r="R39" s="213"/>
      <c r="S39" s="166"/>
      <c r="T39" s="166"/>
      <c r="U39" s="166"/>
      <c r="V39" s="166"/>
      <c r="W39" s="167"/>
      <c r="X39" s="94">
        <f t="shared" si="0"/>
        <v>0</v>
      </c>
      <c r="Y39" s="2"/>
      <c r="Z39" s="55">
        <f t="shared" si="2"/>
        <v>0</v>
      </c>
      <c r="AA39" s="55">
        <f t="shared" si="3"/>
        <v>0</v>
      </c>
      <c r="AB39" s="55">
        <f t="shared" si="4"/>
        <v>0</v>
      </c>
      <c r="AC39" s="55">
        <f t="shared" si="5"/>
        <v>0</v>
      </c>
      <c r="AD39" s="55">
        <f t="shared" si="6"/>
        <v>0</v>
      </c>
      <c r="AE39" s="55">
        <f t="shared" si="7"/>
        <v>0</v>
      </c>
      <c r="AF39" s="55">
        <f t="shared" si="8"/>
        <v>0</v>
      </c>
      <c r="AG39" s="55">
        <f t="shared" si="9"/>
        <v>0</v>
      </c>
      <c r="AH39" s="55">
        <f t="shared" si="10"/>
        <v>0</v>
      </c>
      <c r="AI39" s="55">
        <f t="shared" si="11"/>
        <v>0</v>
      </c>
      <c r="AJ39" s="55">
        <f t="shared" si="12"/>
        <v>0</v>
      </c>
      <c r="AK39" s="55">
        <f t="shared" si="13"/>
        <v>0</v>
      </c>
      <c r="AL39" s="55">
        <f t="shared" si="14"/>
        <v>0</v>
      </c>
      <c r="AM39" s="55">
        <f t="shared" si="15"/>
        <v>0</v>
      </c>
      <c r="AN39" s="55">
        <f t="shared" si="16"/>
        <v>0</v>
      </c>
      <c r="AO39" s="55">
        <f t="shared" si="17"/>
        <v>0</v>
      </c>
      <c r="AP39" s="23"/>
      <c r="AQ39" s="2"/>
    </row>
    <row r="40" spans="1:43" x14ac:dyDescent="0.3">
      <c r="A40" s="21"/>
      <c r="B40" s="81">
        <v>16</v>
      </c>
      <c r="C40" s="82"/>
      <c r="D40" s="83"/>
      <c r="E40" s="84"/>
      <c r="F40" s="161"/>
      <c r="G40" s="90"/>
      <c r="H40" s="162"/>
      <c r="I40" s="163"/>
      <c r="J40" s="164"/>
      <c r="K40" s="210"/>
      <c r="L40" s="209"/>
      <c r="M40" s="209"/>
      <c r="N40" s="209"/>
      <c r="O40" s="209"/>
      <c r="P40" s="209"/>
      <c r="Q40" s="165"/>
      <c r="R40" s="213"/>
      <c r="S40" s="166"/>
      <c r="T40" s="166"/>
      <c r="U40" s="166"/>
      <c r="V40" s="166"/>
      <c r="W40" s="167"/>
      <c r="X40" s="94">
        <f t="shared" si="0"/>
        <v>0</v>
      </c>
      <c r="Y40" s="2"/>
      <c r="Z40" s="55">
        <f t="shared" si="2"/>
        <v>0</v>
      </c>
      <c r="AA40" s="55">
        <f t="shared" si="3"/>
        <v>0</v>
      </c>
      <c r="AB40" s="55">
        <f t="shared" si="4"/>
        <v>0</v>
      </c>
      <c r="AC40" s="55">
        <f t="shared" si="5"/>
        <v>0</v>
      </c>
      <c r="AD40" s="55">
        <f t="shared" si="6"/>
        <v>0</v>
      </c>
      <c r="AE40" s="55">
        <f t="shared" si="7"/>
        <v>0</v>
      </c>
      <c r="AF40" s="55">
        <f t="shared" si="8"/>
        <v>0</v>
      </c>
      <c r="AG40" s="55">
        <f t="shared" si="9"/>
        <v>0</v>
      </c>
      <c r="AH40" s="55">
        <f t="shared" si="10"/>
        <v>0</v>
      </c>
      <c r="AI40" s="55">
        <f t="shared" si="11"/>
        <v>0</v>
      </c>
      <c r="AJ40" s="55">
        <f t="shared" si="12"/>
        <v>0</v>
      </c>
      <c r="AK40" s="55">
        <f t="shared" si="13"/>
        <v>0</v>
      </c>
      <c r="AL40" s="55">
        <f t="shared" si="14"/>
        <v>0</v>
      </c>
      <c r="AM40" s="55">
        <f t="shared" si="15"/>
        <v>0</v>
      </c>
      <c r="AN40" s="55">
        <f t="shared" si="16"/>
        <v>0</v>
      </c>
      <c r="AO40" s="55">
        <f t="shared" si="17"/>
        <v>0</v>
      </c>
      <c r="AP40" s="23"/>
      <c r="AQ40" s="2"/>
    </row>
    <row r="41" spans="1:43" x14ac:dyDescent="0.3">
      <c r="A41" s="21"/>
      <c r="B41" s="68">
        <v>17</v>
      </c>
      <c r="C41" s="82"/>
      <c r="D41" s="83"/>
      <c r="E41" s="84"/>
      <c r="F41" s="161"/>
      <c r="G41" s="90"/>
      <c r="H41" s="162"/>
      <c r="I41" s="163"/>
      <c r="J41" s="164"/>
      <c r="K41" s="210"/>
      <c r="L41" s="209"/>
      <c r="M41" s="209"/>
      <c r="N41" s="209"/>
      <c r="O41" s="209"/>
      <c r="P41" s="209"/>
      <c r="Q41" s="165"/>
      <c r="R41" s="213"/>
      <c r="S41" s="166"/>
      <c r="T41" s="166"/>
      <c r="U41" s="166"/>
      <c r="V41" s="166"/>
      <c r="W41" s="167"/>
      <c r="X41" s="94">
        <f t="shared" si="0"/>
        <v>0</v>
      </c>
      <c r="Y41" s="2"/>
      <c r="Z41" s="55">
        <f t="shared" si="2"/>
        <v>0</v>
      </c>
      <c r="AA41" s="55">
        <f t="shared" si="3"/>
        <v>0</v>
      </c>
      <c r="AB41" s="55">
        <f t="shared" si="4"/>
        <v>0</v>
      </c>
      <c r="AC41" s="55">
        <f t="shared" si="5"/>
        <v>0</v>
      </c>
      <c r="AD41" s="55">
        <f t="shared" si="6"/>
        <v>0</v>
      </c>
      <c r="AE41" s="55">
        <f t="shared" si="7"/>
        <v>0</v>
      </c>
      <c r="AF41" s="55">
        <f t="shared" si="8"/>
        <v>0</v>
      </c>
      <c r="AG41" s="55">
        <f t="shared" si="9"/>
        <v>0</v>
      </c>
      <c r="AH41" s="55">
        <f t="shared" si="10"/>
        <v>0</v>
      </c>
      <c r="AI41" s="55">
        <f t="shared" si="11"/>
        <v>0</v>
      </c>
      <c r="AJ41" s="55">
        <f t="shared" si="12"/>
        <v>0</v>
      </c>
      <c r="AK41" s="55">
        <f t="shared" si="13"/>
        <v>0</v>
      </c>
      <c r="AL41" s="55">
        <f t="shared" si="14"/>
        <v>0</v>
      </c>
      <c r="AM41" s="55">
        <f t="shared" si="15"/>
        <v>0</v>
      </c>
      <c r="AN41" s="55">
        <f t="shared" si="16"/>
        <v>0</v>
      </c>
      <c r="AO41" s="55">
        <f t="shared" si="17"/>
        <v>0</v>
      </c>
      <c r="AP41" s="23"/>
      <c r="AQ41" s="2"/>
    </row>
    <row r="42" spans="1:43" x14ac:dyDescent="0.3">
      <c r="A42" s="21"/>
      <c r="B42" s="81">
        <v>18</v>
      </c>
      <c r="C42" s="82"/>
      <c r="D42" s="83"/>
      <c r="E42" s="84"/>
      <c r="F42" s="161"/>
      <c r="G42" s="90"/>
      <c r="H42" s="162"/>
      <c r="I42" s="163"/>
      <c r="J42" s="164"/>
      <c r="K42" s="210"/>
      <c r="L42" s="209"/>
      <c r="M42" s="209"/>
      <c r="N42" s="209"/>
      <c r="O42" s="209"/>
      <c r="P42" s="209"/>
      <c r="Q42" s="165"/>
      <c r="R42" s="213"/>
      <c r="S42" s="166"/>
      <c r="T42" s="166"/>
      <c r="U42" s="166"/>
      <c r="V42" s="166"/>
      <c r="W42" s="167"/>
      <c r="X42" s="94">
        <f t="shared" si="0"/>
        <v>0</v>
      </c>
      <c r="Y42" s="2"/>
      <c r="Z42" s="55">
        <f t="shared" si="2"/>
        <v>0</v>
      </c>
      <c r="AA42" s="55">
        <f t="shared" si="3"/>
        <v>0</v>
      </c>
      <c r="AB42" s="55">
        <f t="shared" si="4"/>
        <v>0</v>
      </c>
      <c r="AC42" s="55">
        <f t="shared" si="5"/>
        <v>0</v>
      </c>
      <c r="AD42" s="55">
        <f t="shared" si="6"/>
        <v>0</v>
      </c>
      <c r="AE42" s="55">
        <f t="shared" si="7"/>
        <v>0</v>
      </c>
      <c r="AF42" s="55">
        <f t="shared" si="8"/>
        <v>0</v>
      </c>
      <c r="AG42" s="55">
        <f t="shared" si="9"/>
        <v>0</v>
      </c>
      <c r="AH42" s="55">
        <f t="shared" si="10"/>
        <v>0</v>
      </c>
      <c r="AI42" s="55">
        <f t="shared" si="11"/>
        <v>0</v>
      </c>
      <c r="AJ42" s="55">
        <f t="shared" si="12"/>
        <v>0</v>
      </c>
      <c r="AK42" s="55">
        <f t="shared" si="13"/>
        <v>0</v>
      </c>
      <c r="AL42" s="55">
        <f t="shared" si="14"/>
        <v>0</v>
      </c>
      <c r="AM42" s="55">
        <f t="shared" si="15"/>
        <v>0</v>
      </c>
      <c r="AN42" s="55">
        <f t="shared" si="16"/>
        <v>0</v>
      </c>
      <c r="AO42" s="55">
        <f t="shared" si="17"/>
        <v>0</v>
      </c>
      <c r="AP42" s="23"/>
      <c r="AQ42" s="2"/>
    </row>
    <row r="43" spans="1:43" x14ac:dyDescent="0.3">
      <c r="A43" s="21"/>
      <c r="B43" s="68">
        <v>19</v>
      </c>
      <c r="C43" s="82"/>
      <c r="D43" s="83"/>
      <c r="E43" s="84"/>
      <c r="F43" s="161"/>
      <c r="G43" s="90"/>
      <c r="H43" s="162"/>
      <c r="I43" s="163"/>
      <c r="J43" s="164"/>
      <c r="K43" s="210"/>
      <c r="L43" s="209"/>
      <c r="M43" s="209"/>
      <c r="N43" s="209"/>
      <c r="O43" s="209"/>
      <c r="P43" s="209"/>
      <c r="Q43" s="165"/>
      <c r="R43" s="213"/>
      <c r="S43" s="166"/>
      <c r="T43" s="166"/>
      <c r="U43" s="166"/>
      <c r="V43" s="166"/>
      <c r="W43" s="167"/>
      <c r="X43" s="94">
        <f t="shared" si="0"/>
        <v>0</v>
      </c>
      <c r="Y43" s="2"/>
      <c r="Z43" s="55">
        <f t="shared" si="2"/>
        <v>0</v>
      </c>
      <c r="AA43" s="55">
        <f t="shared" si="3"/>
        <v>0</v>
      </c>
      <c r="AB43" s="55">
        <f t="shared" si="4"/>
        <v>0</v>
      </c>
      <c r="AC43" s="55">
        <f t="shared" si="5"/>
        <v>0</v>
      </c>
      <c r="AD43" s="55">
        <f t="shared" si="6"/>
        <v>0</v>
      </c>
      <c r="AE43" s="55">
        <f t="shared" si="7"/>
        <v>0</v>
      </c>
      <c r="AF43" s="55">
        <f t="shared" si="8"/>
        <v>0</v>
      </c>
      <c r="AG43" s="55">
        <f t="shared" si="9"/>
        <v>0</v>
      </c>
      <c r="AH43" s="55">
        <f t="shared" si="10"/>
        <v>0</v>
      </c>
      <c r="AI43" s="55">
        <f t="shared" si="11"/>
        <v>0</v>
      </c>
      <c r="AJ43" s="55">
        <f t="shared" si="12"/>
        <v>0</v>
      </c>
      <c r="AK43" s="55">
        <f t="shared" si="13"/>
        <v>0</v>
      </c>
      <c r="AL43" s="55">
        <f t="shared" si="14"/>
        <v>0</v>
      </c>
      <c r="AM43" s="55">
        <f t="shared" si="15"/>
        <v>0</v>
      </c>
      <c r="AN43" s="55">
        <f t="shared" si="16"/>
        <v>0</v>
      </c>
      <c r="AO43" s="55">
        <f t="shared" si="17"/>
        <v>0</v>
      </c>
      <c r="AP43" s="23"/>
      <c r="AQ43" s="2"/>
    </row>
    <row r="44" spans="1:43" x14ac:dyDescent="0.3">
      <c r="A44" s="21"/>
      <c r="B44" s="81">
        <v>20</v>
      </c>
      <c r="C44" s="82"/>
      <c r="D44" s="83"/>
      <c r="E44" s="84"/>
      <c r="F44" s="161"/>
      <c r="G44" s="90"/>
      <c r="H44" s="162"/>
      <c r="I44" s="163"/>
      <c r="J44" s="164"/>
      <c r="K44" s="210"/>
      <c r="L44" s="209"/>
      <c r="M44" s="209"/>
      <c r="N44" s="209"/>
      <c r="O44" s="209"/>
      <c r="P44" s="209"/>
      <c r="Q44" s="165"/>
      <c r="R44" s="213"/>
      <c r="S44" s="166"/>
      <c r="T44" s="166"/>
      <c r="U44" s="166"/>
      <c r="V44" s="166"/>
      <c r="W44" s="167"/>
      <c r="X44" s="94">
        <f t="shared" si="0"/>
        <v>0</v>
      </c>
      <c r="Y44" s="2"/>
      <c r="Z44" s="55">
        <f t="shared" si="2"/>
        <v>0</v>
      </c>
      <c r="AA44" s="55">
        <f t="shared" si="3"/>
        <v>0</v>
      </c>
      <c r="AB44" s="55">
        <f t="shared" si="4"/>
        <v>0</v>
      </c>
      <c r="AC44" s="55">
        <f t="shared" si="5"/>
        <v>0</v>
      </c>
      <c r="AD44" s="55">
        <f t="shared" si="6"/>
        <v>0</v>
      </c>
      <c r="AE44" s="55">
        <f t="shared" si="7"/>
        <v>0</v>
      </c>
      <c r="AF44" s="55">
        <f t="shared" si="8"/>
        <v>0</v>
      </c>
      <c r="AG44" s="55">
        <f t="shared" si="9"/>
        <v>0</v>
      </c>
      <c r="AH44" s="55">
        <f t="shared" si="10"/>
        <v>0</v>
      </c>
      <c r="AI44" s="55">
        <f t="shared" si="11"/>
        <v>0</v>
      </c>
      <c r="AJ44" s="55">
        <f t="shared" si="12"/>
        <v>0</v>
      </c>
      <c r="AK44" s="55">
        <f t="shared" si="13"/>
        <v>0</v>
      </c>
      <c r="AL44" s="55">
        <f t="shared" si="14"/>
        <v>0</v>
      </c>
      <c r="AM44" s="55">
        <f t="shared" si="15"/>
        <v>0</v>
      </c>
      <c r="AN44" s="55">
        <f t="shared" si="16"/>
        <v>0</v>
      </c>
      <c r="AO44" s="55">
        <f t="shared" si="17"/>
        <v>0</v>
      </c>
      <c r="AP44" s="23"/>
      <c r="AQ44" s="2"/>
    </row>
    <row r="45" spans="1:43" x14ac:dyDescent="0.3">
      <c r="A45" s="21"/>
      <c r="B45" s="68">
        <v>21</v>
      </c>
      <c r="C45" s="82"/>
      <c r="D45" s="83"/>
      <c r="E45" s="84"/>
      <c r="F45" s="161"/>
      <c r="G45" s="90"/>
      <c r="H45" s="162"/>
      <c r="I45" s="163"/>
      <c r="J45" s="164"/>
      <c r="K45" s="210"/>
      <c r="L45" s="209"/>
      <c r="M45" s="209"/>
      <c r="N45" s="209"/>
      <c r="O45" s="209"/>
      <c r="P45" s="209"/>
      <c r="Q45" s="165"/>
      <c r="R45" s="213"/>
      <c r="S45" s="166"/>
      <c r="T45" s="166"/>
      <c r="U45" s="166"/>
      <c r="V45" s="166"/>
      <c r="W45" s="167"/>
      <c r="X45" s="94">
        <f t="shared" si="0"/>
        <v>0</v>
      </c>
      <c r="Y45" s="2"/>
      <c r="Z45" s="55">
        <f t="shared" si="2"/>
        <v>0</v>
      </c>
      <c r="AA45" s="55">
        <f t="shared" si="3"/>
        <v>0</v>
      </c>
      <c r="AB45" s="55">
        <f t="shared" si="4"/>
        <v>0</v>
      </c>
      <c r="AC45" s="55">
        <f t="shared" si="5"/>
        <v>0</v>
      </c>
      <c r="AD45" s="55">
        <f t="shared" si="6"/>
        <v>0</v>
      </c>
      <c r="AE45" s="55">
        <f t="shared" si="7"/>
        <v>0</v>
      </c>
      <c r="AF45" s="55">
        <f t="shared" si="8"/>
        <v>0</v>
      </c>
      <c r="AG45" s="55">
        <f t="shared" si="9"/>
        <v>0</v>
      </c>
      <c r="AH45" s="55">
        <f t="shared" si="10"/>
        <v>0</v>
      </c>
      <c r="AI45" s="55">
        <f t="shared" si="11"/>
        <v>0</v>
      </c>
      <c r="AJ45" s="55">
        <f t="shared" si="12"/>
        <v>0</v>
      </c>
      <c r="AK45" s="55">
        <f t="shared" si="13"/>
        <v>0</v>
      </c>
      <c r="AL45" s="55">
        <f t="shared" si="14"/>
        <v>0</v>
      </c>
      <c r="AM45" s="55">
        <f t="shared" si="15"/>
        <v>0</v>
      </c>
      <c r="AN45" s="55">
        <f t="shared" si="16"/>
        <v>0</v>
      </c>
      <c r="AO45" s="55">
        <f t="shared" si="17"/>
        <v>0</v>
      </c>
      <c r="AP45" s="23"/>
      <c r="AQ45" s="2"/>
    </row>
    <row r="46" spans="1:43" x14ac:dyDescent="0.3">
      <c r="A46" s="21"/>
      <c r="B46" s="81">
        <v>22</v>
      </c>
      <c r="C46" s="82"/>
      <c r="D46" s="83"/>
      <c r="E46" s="84"/>
      <c r="F46" s="161"/>
      <c r="G46" s="90"/>
      <c r="H46" s="162"/>
      <c r="I46" s="163"/>
      <c r="J46" s="164"/>
      <c r="K46" s="210"/>
      <c r="L46" s="209"/>
      <c r="M46" s="209"/>
      <c r="N46" s="209"/>
      <c r="O46" s="209"/>
      <c r="P46" s="209"/>
      <c r="Q46" s="165"/>
      <c r="R46" s="213"/>
      <c r="S46" s="166"/>
      <c r="T46" s="166"/>
      <c r="U46" s="166"/>
      <c r="V46" s="166"/>
      <c r="W46" s="167"/>
      <c r="X46" s="94">
        <f t="shared" si="0"/>
        <v>0</v>
      </c>
      <c r="Y46" s="2"/>
      <c r="Z46" s="55">
        <f t="shared" si="2"/>
        <v>0</v>
      </c>
      <c r="AA46" s="55">
        <f t="shared" si="3"/>
        <v>0</v>
      </c>
      <c r="AB46" s="55">
        <f t="shared" si="4"/>
        <v>0</v>
      </c>
      <c r="AC46" s="55">
        <f t="shared" si="5"/>
        <v>0</v>
      </c>
      <c r="AD46" s="55">
        <f t="shared" si="6"/>
        <v>0</v>
      </c>
      <c r="AE46" s="55">
        <f t="shared" si="7"/>
        <v>0</v>
      </c>
      <c r="AF46" s="55">
        <f t="shared" si="8"/>
        <v>0</v>
      </c>
      <c r="AG46" s="55">
        <f t="shared" si="9"/>
        <v>0</v>
      </c>
      <c r="AH46" s="55">
        <f t="shared" si="10"/>
        <v>0</v>
      </c>
      <c r="AI46" s="55">
        <f t="shared" si="11"/>
        <v>0</v>
      </c>
      <c r="AJ46" s="55">
        <f t="shared" si="12"/>
        <v>0</v>
      </c>
      <c r="AK46" s="55">
        <f t="shared" si="13"/>
        <v>0</v>
      </c>
      <c r="AL46" s="55">
        <f t="shared" si="14"/>
        <v>0</v>
      </c>
      <c r="AM46" s="55">
        <f t="shared" si="15"/>
        <v>0</v>
      </c>
      <c r="AN46" s="55">
        <f t="shared" si="16"/>
        <v>0</v>
      </c>
      <c r="AO46" s="55">
        <f t="shared" si="17"/>
        <v>0</v>
      </c>
      <c r="AP46" s="23"/>
      <c r="AQ46" s="2"/>
    </row>
    <row r="47" spans="1:43" x14ac:dyDescent="0.3">
      <c r="A47" s="21"/>
      <c r="B47" s="68">
        <v>23</v>
      </c>
      <c r="C47" s="82"/>
      <c r="D47" s="83"/>
      <c r="E47" s="84"/>
      <c r="F47" s="161"/>
      <c r="G47" s="90"/>
      <c r="H47" s="162"/>
      <c r="I47" s="163"/>
      <c r="J47" s="164"/>
      <c r="K47" s="210"/>
      <c r="L47" s="209"/>
      <c r="M47" s="209"/>
      <c r="N47" s="209"/>
      <c r="O47" s="209"/>
      <c r="P47" s="209"/>
      <c r="Q47" s="165"/>
      <c r="R47" s="213"/>
      <c r="S47" s="166"/>
      <c r="T47" s="166"/>
      <c r="U47" s="166"/>
      <c r="V47" s="166"/>
      <c r="W47" s="167"/>
      <c r="X47" s="94">
        <f t="shared" si="0"/>
        <v>0</v>
      </c>
      <c r="Y47" s="2"/>
      <c r="Z47" s="55">
        <f t="shared" si="2"/>
        <v>0</v>
      </c>
      <c r="AA47" s="55">
        <f t="shared" si="3"/>
        <v>0</v>
      </c>
      <c r="AB47" s="55">
        <f t="shared" si="4"/>
        <v>0</v>
      </c>
      <c r="AC47" s="55">
        <f t="shared" si="5"/>
        <v>0</v>
      </c>
      <c r="AD47" s="55">
        <f t="shared" si="6"/>
        <v>0</v>
      </c>
      <c r="AE47" s="55">
        <f t="shared" si="7"/>
        <v>0</v>
      </c>
      <c r="AF47" s="55">
        <f t="shared" si="8"/>
        <v>0</v>
      </c>
      <c r="AG47" s="55">
        <f t="shared" si="9"/>
        <v>0</v>
      </c>
      <c r="AH47" s="55">
        <f t="shared" si="10"/>
        <v>0</v>
      </c>
      <c r="AI47" s="55">
        <f t="shared" si="11"/>
        <v>0</v>
      </c>
      <c r="AJ47" s="55">
        <f t="shared" si="12"/>
        <v>0</v>
      </c>
      <c r="AK47" s="55">
        <f t="shared" si="13"/>
        <v>0</v>
      </c>
      <c r="AL47" s="55">
        <f t="shared" si="14"/>
        <v>0</v>
      </c>
      <c r="AM47" s="55">
        <f t="shared" si="15"/>
        <v>0</v>
      </c>
      <c r="AN47" s="55">
        <f t="shared" si="16"/>
        <v>0</v>
      </c>
      <c r="AO47" s="55">
        <f t="shared" si="17"/>
        <v>0</v>
      </c>
      <c r="AP47" s="23"/>
      <c r="AQ47" s="2"/>
    </row>
    <row r="48" spans="1:43" x14ac:dyDescent="0.3">
      <c r="A48" s="21"/>
      <c r="B48" s="81">
        <v>24</v>
      </c>
      <c r="C48" s="82"/>
      <c r="D48" s="83"/>
      <c r="E48" s="84"/>
      <c r="F48" s="161"/>
      <c r="G48" s="90"/>
      <c r="H48" s="162"/>
      <c r="I48" s="163"/>
      <c r="J48" s="164"/>
      <c r="K48" s="210"/>
      <c r="L48" s="209"/>
      <c r="M48" s="209"/>
      <c r="N48" s="209"/>
      <c r="O48" s="209"/>
      <c r="P48" s="209"/>
      <c r="Q48" s="165"/>
      <c r="R48" s="213"/>
      <c r="S48" s="166"/>
      <c r="T48" s="166"/>
      <c r="U48" s="166"/>
      <c r="V48" s="166"/>
      <c r="W48" s="167"/>
      <c r="X48" s="94">
        <f t="shared" si="0"/>
        <v>0</v>
      </c>
      <c r="Y48" s="2"/>
      <c r="Z48" s="55">
        <f t="shared" si="2"/>
        <v>0</v>
      </c>
      <c r="AA48" s="55">
        <f t="shared" si="3"/>
        <v>0</v>
      </c>
      <c r="AB48" s="55">
        <f t="shared" si="4"/>
        <v>0</v>
      </c>
      <c r="AC48" s="55">
        <f t="shared" si="5"/>
        <v>0</v>
      </c>
      <c r="AD48" s="55">
        <f t="shared" si="6"/>
        <v>0</v>
      </c>
      <c r="AE48" s="55">
        <f t="shared" si="7"/>
        <v>0</v>
      </c>
      <c r="AF48" s="55">
        <f t="shared" si="8"/>
        <v>0</v>
      </c>
      <c r="AG48" s="55">
        <f t="shared" si="9"/>
        <v>0</v>
      </c>
      <c r="AH48" s="55">
        <f t="shared" si="10"/>
        <v>0</v>
      </c>
      <c r="AI48" s="55">
        <f t="shared" si="11"/>
        <v>0</v>
      </c>
      <c r="AJ48" s="55">
        <f t="shared" si="12"/>
        <v>0</v>
      </c>
      <c r="AK48" s="55">
        <f t="shared" si="13"/>
        <v>0</v>
      </c>
      <c r="AL48" s="55">
        <f t="shared" si="14"/>
        <v>0</v>
      </c>
      <c r="AM48" s="55">
        <f t="shared" si="15"/>
        <v>0</v>
      </c>
      <c r="AN48" s="55">
        <f t="shared" si="16"/>
        <v>0</v>
      </c>
      <c r="AO48" s="55">
        <f t="shared" si="17"/>
        <v>0</v>
      </c>
      <c r="AP48" s="23"/>
      <c r="AQ48" s="2"/>
    </row>
    <row r="49" spans="1:43" ht="15" thickBot="1" x14ac:dyDescent="0.35">
      <c r="A49" s="21"/>
      <c r="B49" s="95">
        <v>25</v>
      </c>
      <c r="C49" s="96"/>
      <c r="D49" s="97"/>
      <c r="E49" s="98"/>
      <c r="F49" s="170"/>
      <c r="G49" s="104"/>
      <c r="H49" s="171"/>
      <c r="I49" s="172"/>
      <c r="J49" s="173"/>
      <c r="K49" s="211"/>
      <c r="L49" s="212"/>
      <c r="M49" s="212"/>
      <c r="N49" s="212"/>
      <c r="O49" s="212"/>
      <c r="P49" s="212"/>
      <c r="Q49" s="174"/>
      <c r="R49" s="214"/>
      <c r="S49" s="175"/>
      <c r="T49" s="175"/>
      <c r="U49" s="175"/>
      <c r="V49" s="175"/>
      <c r="W49" s="176"/>
      <c r="X49" s="108">
        <f t="shared" si="0"/>
        <v>0</v>
      </c>
      <c r="Y49" s="2"/>
      <c r="Z49" s="55">
        <f t="shared" si="2"/>
        <v>0</v>
      </c>
      <c r="AA49" s="55">
        <f t="shared" si="3"/>
        <v>0</v>
      </c>
      <c r="AB49" s="55">
        <f t="shared" si="4"/>
        <v>0</v>
      </c>
      <c r="AC49" s="55">
        <f t="shared" si="5"/>
        <v>0</v>
      </c>
      <c r="AD49" s="55">
        <f t="shared" si="6"/>
        <v>0</v>
      </c>
      <c r="AE49" s="55">
        <f t="shared" si="7"/>
        <v>0</v>
      </c>
      <c r="AF49" s="55">
        <f t="shared" si="8"/>
        <v>0</v>
      </c>
      <c r="AG49" s="55">
        <f t="shared" si="9"/>
        <v>0</v>
      </c>
      <c r="AH49" s="55">
        <f t="shared" si="10"/>
        <v>0</v>
      </c>
      <c r="AI49" s="55">
        <f t="shared" si="11"/>
        <v>0</v>
      </c>
      <c r="AJ49" s="55">
        <f t="shared" si="12"/>
        <v>0</v>
      </c>
      <c r="AK49" s="55">
        <f t="shared" si="13"/>
        <v>0</v>
      </c>
      <c r="AL49" s="55">
        <f t="shared" si="14"/>
        <v>0</v>
      </c>
      <c r="AM49" s="55">
        <f t="shared" si="15"/>
        <v>0</v>
      </c>
      <c r="AN49" s="55">
        <f t="shared" si="16"/>
        <v>0</v>
      </c>
      <c r="AO49" s="55">
        <f t="shared" si="17"/>
        <v>0</v>
      </c>
      <c r="AP49" s="23"/>
      <c r="AQ49" s="2"/>
    </row>
    <row r="50" spans="1:43" ht="18.600000000000001" thickBot="1" x14ac:dyDescent="0.4">
      <c r="A50" s="2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377" t="s">
        <v>70</v>
      </c>
      <c r="W50" s="378"/>
      <c r="X50" s="288">
        <f>SUM(Z25:AO49)</f>
        <v>0</v>
      </c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3"/>
      <c r="AQ50" s="2"/>
    </row>
    <row r="51" spans="1:43" x14ac:dyDescent="0.3">
      <c r="A51" s="2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3"/>
      <c r="AQ51" s="2"/>
    </row>
    <row r="52" spans="1:43" x14ac:dyDescent="0.3">
      <c r="A52" s="2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3"/>
      <c r="AQ52" s="2"/>
    </row>
    <row r="53" spans="1:43" x14ac:dyDescent="0.3">
      <c r="A53" s="2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3"/>
      <c r="AQ53" s="2"/>
    </row>
    <row r="54" spans="1:43" x14ac:dyDescent="0.3">
      <c r="A54" s="2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3"/>
      <c r="AQ54" s="2"/>
    </row>
    <row r="55" spans="1:43" x14ac:dyDescent="0.3">
      <c r="A55" s="2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3"/>
      <c r="AQ55" s="2"/>
    </row>
    <row r="56" spans="1:43" x14ac:dyDescent="0.3">
      <c r="A56" s="2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3"/>
      <c r="AQ56" s="2"/>
    </row>
    <row r="57" spans="1:43" x14ac:dyDescent="0.3">
      <c r="A57" s="109"/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2"/>
      <c r="AQ57" s="2"/>
    </row>
    <row r="58" spans="1:43" hidden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spans="1:43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</sheetData>
  <sheetProtection algorithmName="SHA-512" hashValue="I0sXRCRsqETPljcxiGlFDuXh9KH/W4I5hTO0W5ZhVEGYsIv65aV2Z+CZDk+C+l3CM7dTTb+PVdcvGM9OpfHlWg==" saltValue="V8eO9ccZeRNQeD5t3dFjng==" spinCount="100000" sheet="1" selectLockedCells="1"/>
  <mergeCells count="20">
    <mergeCell ref="B3:E3"/>
    <mergeCell ref="T8:U8"/>
    <mergeCell ref="X18:X22"/>
    <mergeCell ref="G21:G22"/>
    <mergeCell ref="H21:J21"/>
    <mergeCell ref="B13:F13"/>
    <mergeCell ref="B15:F15"/>
    <mergeCell ref="B18:B22"/>
    <mergeCell ref="C18:C22"/>
    <mergeCell ref="D18:D22"/>
    <mergeCell ref="E18:E22"/>
    <mergeCell ref="F18:F22"/>
    <mergeCell ref="H15:R15"/>
    <mergeCell ref="R21:W21"/>
    <mergeCell ref="G18:W19"/>
    <mergeCell ref="G2:S5"/>
    <mergeCell ref="T2:X5"/>
    <mergeCell ref="K21:Q21"/>
    <mergeCell ref="T7:V7"/>
    <mergeCell ref="V50:W50"/>
  </mergeCells>
  <dataValidations count="2">
    <dataValidation allowBlank="1" showInputMessage="1" showErrorMessage="1" sqref="R22:W22" xr:uid="{00000000-0002-0000-0300-000001000000}">
      <formula1>0</formula1>
      <formula2>0</formula2>
    </dataValidation>
    <dataValidation type="list" allowBlank="1" showInputMessage="1" showErrorMessage="1" sqref="H25:W49" xr:uid="{00000000-0002-0000-0300-000000000000}">
      <formula1>"Yes"</formula1>
      <formula2>0</formula2>
    </dataValidation>
  </dataValidations>
  <hyperlinks>
    <hyperlink ref="C5" r:id="rId1" xr:uid="{D69A0117-0DE3-4163-B054-BEB9368EC4BE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'Listy rozwijane'!$F$2:$F$3</xm:f>
          </x14:formula1>
          <x14:formula2>
            <xm:f>0</xm:f>
          </x14:formula2>
          <xm:sqref>E25:E49</xm:sqref>
        </x14:dataValidation>
        <x14:dataValidation type="list" allowBlank="1" showInputMessage="1" showErrorMessage="1" xr:uid="{00000000-0002-0000-0300-000003000000}">
          <x14:formula1>
            <xm:f>'Listy rozwijane'!$G$2:$G$20</xm:f>
          </x14:formula1>
          <x14:formula2>
            <xm:f>0</xm:f>
          </x14:formula2>
          <xm:sqref>F25:F49</xm:sqref>
        </x14:dataValidation>
        <x14:dataValidation type="list" allowBlank="1" showInputMessage="1" showErrorMessage="1" xr:uid="{2D2EB1EB-413D-44D9-AB72-14BD7E1AD78B}">
          <x14:formula1>
            <xm:f>'Listy rozwijane'!$J$2:$J$5</xm:f>
          </x14:formula1>
          <xm:sqref>G25:G49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61"/>
  <sheetViews>
    <sheetView zoomScaleNormal="100" workbookViewId="0">
      <selection activeCell="D21" sqref="D21"/>
    </sheetView>
  </sheetViews>
  <sheetFormatPr defaultColWidth="8.44140625" defaultRowHeight="14.4" zeroHeight="1" x14ac:dyDescent="0.3"/>
  <cols>
    <col min="1" max="1" width="4.44140625" customWidth="1"/>
    <col min="2" max="2" width="6.33203125" customWidth="1"/>
    <col min="3" max="3" width="23.33203125" customWidth="1"/>
    <col min="4" max="4" width="11.33203125" customWidth="1"/>
    <col min="5" max="5" width="14.6640625" customWidth="1"/>
    <col min="6" max="6" width="14.44140625" style="16" customWidth="1"/>
    <col min="7" max="7" width="10" customWidth="1"/>
    <col min="8" max="8" width="42.5546875" bestFit="1" customWidth="1"/>
    <col min="9" max="9" width="12" customWidth="1"/>
    <col min="10" max="11" width="9.109375" customWidth="1"/>
    <col min="12" max="12" width="11.33203125" customWidth="1"/>
    <col min="13" max="16" width="9.109375" customWidth="1"/>
    <col min="17" max="17" width="5.6640625" customWidth="1"/>
    <col min="18" max="18" width="9.6640625" customWidth="1"/>
    <col min="19" max="21" width="13.6640625" customWidth="1"/>
    <col min="22" max="28" width="9.109375" customWidth="1"/>
  </cols>
  <sheetData>
    <row r="1" spans="1:21" ht="23.25" customHeight="1" thickBot="1" x14ac:dyDescent="0.45">
      <c r="A1" s="113" t="s">
        <v>8</v>
      </c>
      <c r="B1" s="3"/>
      <c r="C1" s="3"/>
      <c r="D1" s="3"/>
      <c r="E1" s="3"/>
      <c r="F1" s="11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115"/>
    </row>
    <row r="2" spans="1:21" ht="29.4" customHeight="1" thickBot="1" x14ac:dyDescent="0.35">
      <c r="A2" s="6"/>
      <c r="B2" s="2"/>
      <c r="C2" s="2"/>
      <c r="D2" s="2"/>
      <c r="E2" s="2"/>
      <c r="F2" s="22"/>
      <c r="G2" s="364" t="s">
        <v>170</v>
      </c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2"/>
      <c r="U2" s="116"/>
    </row>
    <row r="3" spans="1:21" ht="29.4" customHeight="1" thickBot="1" x14ac:dyDescent="0.35">
      <c r="A3" s="6"/>
      <c r="B3" s="365" t="s">
        <v>173</v>
      </c>
      <c r="C3" s="365"/>
      <c r="D3" s="365"/>
      <c r="E3" s="365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2"/>
      <c r="U3" s="116"/>
    </row>
    <row r="4" spans="1:21" ht="29.4" customHeight="1" thickBot="1" x14ac:dyDescent="0.35">
      <c r="A4" s="6"/>
      <c r="B4" s="2" t="s">
        <v>9</v>
      </c>
      <c r="C4" s="2"/>
      <c r="D4" s="2"/>
      <c r="E4" s="2"/>
      <c r="F4" s="22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2"/>
      <c r="U4" s="116"/>
    </row>
    <row r="5" spans="1:21" ht="29.4" customHeight="1" thickBot="1" x14ac:dyDescent="0.35">
      <c r="A5" s="6"/>
      <c r="B5" s="2" t="s">
        <v>3</v>
      </c>
      <c r="C5" s="24" t="s">
        <v>126</v>
      </c>
      <c r="D5" s="2"/>
      <c r="E5" s="2"/>
      <c r="F5" s="22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2"/>
      <c r="U5" s="117"/>
    </row>
    <row r="6" spans="1:21" ht="33.75" customHeight="1" x14ac:dyDescent="0.3">
      <c r="A6" s="6"/>
      <c r="B6" s="2"/>
      <c r="C6" s="2"/>
      <c r="D6" s="2"/>
      <c r="E6" s="2"/>
      <c r="F6" s="2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118"/>
    </row>
    <row r="7" spans="1:21" ht="29.25" customHeight="1" x14ac:dyDescent="0.3">
      <c r="A7" s="6"/>
      <c r="B7" s="2"/>
      <c r="C7" s="2"/>
      <c r="D7" s="2"/>
      <c r="E7" s="2"/>
      <c r="F7" s="2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119"/>
    </row>
    <row r="8" spans="1:21" x14ac:dyDescent="0.3">
      <c r="A8" s="6"/>
      <c r="B8" s="2"/>
      <c r="C8" s="2"/>
      <c r="D8" s="2"/>
      <c r="E8" s="2"/>
      <c r="F8" s="2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119"/>
    </row>
    <row r="9" spans="1:21" x14ac:dyDescent="0.3">
      <c r="A9" s="6"/>
      <c r="B9" s="2"/>
      <c r="C9" s="2"/>
      <c r="D9" s="2"/>
      <c r="E9" s="2"/>
      <c r="F9" s="2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5"/>
    </row>
    <row r="10" spans="1:21" x14ac:dyDescent="0.3">
      <c r="A10" s="6"/>
      <c r="B10" s="8" t="s">
        <v>12</v>
      </c>
      <c r="C10" s="2"/>
      <c r="D10" s="2"/>
      <c r="E10" s="2"/>
      <c r="F10" s="2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119"/>
    </row>
    <row r="11" spans="1:21" x14ac:dyDescent="0.3">
      <c r="A11" s="6"/>
      <c r="B11" s="35" t="s">
        <v>13</v>
      </c>
      <c r="C11" s="36"/>
      <c r="D11" s="36"/>
      <c r="E11" s="36"/>
      <c r="F11" s="37"/>
      <c r="G11" s="36"/>
      <c r="H11" s="36" t="s">
        <v>4</v>
      </c>
      <c r="I11" s="36"/>
      <c r="J11" s="36"/>
      <c r="K11" s="2"/>
      <c r="L11" s="2"/>
      <c r="M11" s="2"/>
      <c r="N11" s="2"/>
      <c r="O11" s="2"/>
      <c r="P11" s="2"/>
      <c r="Q11" s="2"/>
      <c r="R11" s="2"/>
      <c r="S11" s="2"/>
      <c r="T11" s="2"/>
      <c r="U11" s="120"/>
    </row>
    <row r="12" spans="1:21" ht="18.600000000000001" customHeight="1" x14ac:dyDescent="0.3">
      <c r="A12" s="6"/>
      <c r="B12" s="417" t="str">
        <f>IF('1. Summary'!B5="","",'1. Summary'!B5)</f>
        <v/>
      </c>
      <c r="C12" s="417"/>
      <c r="D12" s="417"/>
      <c r="E12" s="417"/>
      <c r="F12" s="417"/>
      <c r="G12" s="2"/>
      <c r="H12" s="417" t="str">
        <f>IF('1. Summary'!B11="","",'1. Summary'!B11)</f>
        <v/>
      </c>
      <c r="I12" s="417"/>
      <c r="J12" s="417"/>
      <c r="K12" s="417"/>
      <c r="L12" s="417"/>
      <c r="M12" s="417"/>
      <c r="N12" s="2"/>
      <c r="O12" s="2"/>
      <c r="P12" s="2"/>
      <c r="Q12" s="2"/>
      <c r="R12" s="2"/>
      <c r="S12" s="2"/>
      <c r="T12" s="2"/>
      <c r="U12" s="5"/>
    </row>
    <row r="13" spans="1:21" x14ac:dyDescent="0.3">
      <c r="A13" s="6"/>
      <c r="B13" s="36" t="s">
        <v>3</v>
      </c>
      <c r="C13" s="36"/>
      <c r="D13" s="36"/>
      <c r="E13" s="36"/>
      <c r="F13" s="37"/>
      <c r="G13" s="36"/>
      <c r="H13" s="36" t="s">
        <v>5</v>
      </c>
      <c r="I13" s="36"/>
      <c r="J13" s="36"/>
      <c r="K13" s="2"/>
      <c r="L13" s="2"/>
      <c r="M13" s="2"/>
      <c r="N13" s="2"/>
      <c r="O13" s="2"/>
      <c r="P13" s="2"/>
      <c r="Q13" s="2"/>
      <c r="R13" s="2"/>
      <c r="S13" s="2"/>
      <c r="T13" s="2"/>
      <c r="U13" s="5"/>
    </row>
    <row r="14" spans="1:21" ht="18.600000000000001" customHeight="1" x14ac:dyDescent="0.3">
      <c r="A14" s="6"/>
      <c r="B14" s="417" t="str">
        <f>IF('1. Summary'!B8="","",'1. Summary'!B8)</f>
        <v/>
      </c>
      <c r="C14" s="417"/>
      <c r="D14" s="417"/>
      <c r="E14" s="417"/>
      <c r="F14" s="417"/>
      <c r="G14" s="2"/>
      <c r="H14" s="418" t="str">
        <f>IF('1. Summary'!B14="","",'1. Summary'!B14)</f>
        <v/>
      </c>
      <c r="I14" s="418"/>
      <c r="J14" s="418"/>
      <c r="K14" s="418"/>
      <c r="L14" s="418"/>
      <c r="M14" s="418"/>
      <c r="N14" s="2"/>
      <c r="O14" s="2"/>
      <c r="P14" s="2"/>
      <c r="Q14" s="2"/>
      <c r="R14" s="2"/>
      <c r="S14" s="2"/>
      <c r="T14" s="2"/>
      <c r="U14" s="5"/>
    </row>
    <row r="15" spans="1:21" x14ac:dyDescent="0.3">
      <c r="A15" s="6"/>
      <c r="B15" s="2"/>
      <c r="C15" s="2"/>
      <c r="D15" s="2"/>
      <c r="E15" s="2"/>
      <c r="F15" s="2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5"/>
    </row>
    <row r="16" spans="1:21" ht="15" thickBot="1" x14ac:dyDescent="0.35">
      <c r="A16" s="6"/>
      <c r="B16" s="2"/>
      <c r="C16" s="2"/>
      <c r="D16" s="2"/>
      <c r="E16" s="2"/>
      <c r="F16" s="2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5"/>
    </row>
    <row r="17" spans="1:21" ht="21.6" thickBot="1" x14ac:dyDescent="0.45">
      <c r="A17" s="6"/>
      <c r="B17" s="2"/>
      <c r="C17" s="483" t="s">
        <v>53</v>
      </c>
      <c r="D17" s="483"/>
      <c r="E17" s="483"/>
      <c r="F17" s="22"/>
      <c r="G17" s="2"/>
      <c r="H17" s="121" t="s">
        <v>171</v>
      </c>
      <c r="I17" s="122">
        <v>120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5"/>
    </row>
    <row r="18" spans="1:21" ht="21.6" thickBot="1" x14ac:dyDescent="0.45">
      <c r="A18" s="6"/>
      <c r="B18" s="2"/>
      <c r="C18" s="123"/>
      <c r="D18" s="124" t="s">
        <v>54</v>
      </c>
      <c r="E18" s="125" t="s">
        <v>55</v>
      </c>
      <c r="F18" s="22"/>
      <c r="G18" s="2"/>
      <c r="H18" s="224" t="s">
        <v>167</v>
      </c>
      <c r="I18" s="122">
        <v>40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5"/>
    </row>
    <row r="19" spans="1:21" ht="21.6" thickBot="1" x14ac:dyDescent="0.45">
      <c r="A19" s="6"/>
      <c r="B19" s="2"/>
      <c r="C19" s="126" t="s">
        <v>165</v>
      </c>
      <c r="D19" s="127"/>
      <c r="E19" s="128">
        <f>IFERROR(D19*I17+D19*I18,0)</f>
        <v>0</v>
      </c>
      <c r="F19" s="22"/>
      <c r="G19" s="2"/>
      <c r="H19" s="121" t="s">
        <v>166</v>
      </c>
      <c r="I19" s="122">
        <v>60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5"/>
    </row>
    <row r="20" spans="1:21" ht="19.5" customHeight="1" thickBot="1" x14ac:dyDescent="0.45">
      <c r="A20" s="6"/>
      <c r="B20" s="2"/>
      <c r="C20" s="129" t="s">
        <v>56</v>
      </c>
      <c r="D20" s="127"/>
      <c r="E20" s="128">
        <f>IFERROR(D20*I17,0)</f>
        <v>0</v>
      </c>
      <c r="F20" s="2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5"/>
    </row>
    <row r="21" spans="1:21" ht="21.6" thickBot="1" x14ac:dyDescent="0.45">
      <c r="A21" s="6"/>
      <c r="B21" s="2"/>
      <c r="C21" s="129" t="s">
        <v>168</v>
      </c>
      <c r="D21" s="127"/>
      <c r="E21" s="128">
        <f>IFERROR(D21*I19,0)</f>
        <v>0</v>
      </c>
      <c r="F21" s="2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5"/>
    </row>
    <row r="22" spans="1:21" x14ac:dyDescent="0.3">
      <c r="A22" s="6"/>
      <c r="B22" s="2"/>
      <c r="C22" s="2" t="s">
        <v>57</v>
      </c>
      <c r="D22" s="2"/>
      <c r="E22" s="2"/>
      <c r="F22" s="2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5"/>
    </row>
    <row r="23" spans="1:21" x14ac:dyDescent="0.3">
      <c r="A23" s="6"/>
      <c r="B23" s="2"/>
      <c r="C23" s="2"/>
      <c r="D23" s="2"/>
      <c r="E23" s="2"/>
      <c r="F23" s="2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5"/>
    </row>
    <row r="24" spans="1:21" x14ac:dyDescent="0.3">
      <c r="A24" s="6"/>
      <c r="B24" s="2"/>
      <c r="C24" s="2"/>
      <c r="D24" s="2"/>
      <c r="E24" s="2"/>
      <c r="F24" s="2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5"/>
    </row>
    <row r="25" spans="1:21" x14ac:dyDescent="0.3">
      <c r="A25" s="6"/>
      <c r="B25" s="2"/>
      <c r="C25" s="2"/>
      <c r="D25" s="2"/>
      <c r="E25" s="2"/>
      <c r="F25" s="2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5"/>
    </row>
    <row r="26" spans="1:21" x14ac:dyDescent="0.3">
      <c r="A26" s="6"/>
      <c r="B26" s="2"/>
      <c r="C26" s="2"/>
      <c r="D26" s="2"/>
      <c r="E26" s="2"/>
      <c r="F26" s="2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5"/>
    </row>
    <row r="27" spans="1:21" x14ac:dyDescent="0.3">
      <c r="A27" s="6"/>
      <c r="B27" s="2"/>
      <c r="C27" s="2"/>
      <c r="D27" s="2"/>
      <c r="E27" s="2"/>
      <c r="F27" s="2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5"/>
    </row>
    <row r="28" spans="1:21" x14ac:dyDescent="0.3">
      <c r="A28" s="6"/>
      <c r="B28" s="2"/>
      <c r="C28" s="2"/>
      <c r="D28" s="2"/>
      <c r="E28" s="2"/>
      <c r="F28" s="2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5"/>
    </row>
    <row r="29" spans="1:21" x14ac:dyDescent="0.3">
      <c r="A29" s="6"/>
      <c r="B29" s="2"/>
      <c r="C29" s="2"/>
      <c r="D29" s="2"/>
      <c r="E29" s="2"/>
      <c r="F29" s="2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5"/>
    </row>
    <row r="30" spans="1:21" x14ac:dyDescent="0.3">
      <c r="A30" s="13"/>
      <c r="B30" s="14"/>
      <c r="C30" s="14"/>
      <c r="D30" s="14"/>
      <c r="E30" s="14"/>
      <c r="F30" s="130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5"/>
    </row>
    <row r="31" spans="1:21" ht="15" customHeight="1" x14ac:dyDescent="0.3"/>
    <row r="32" spans="1:21" ht="1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  <row r="42" ht="15" customHeight="1" x14ac:dyDescent="0.3"/>
    <row r="43" ht="15" customHeight="1" x14ac:dyDescent="0.3"/>
    <row r="44" ht="15" customHeight="1" x14ac:dyDescent="0.3"/>
    <row r="45" ht="15" customHeight="1" x14ac:dyDescent="0.3"/>
    <row r="46" ht="15" customHeight="1" x14ac:dyDescent="0.3"/>
    <row r="47" ht="15" customHeight="1" x14ac:dyDescent="0.3"/>
    <row r="48" ht="15" customHeight="1" x14ac:dyDescent="0.3"/>
    <row r="49" ht="15" customHeight="1" x14ac:dyDescent="0.3"/>
    <row r="50" ht="15" customHeight="1" x14ac:dyDescent="0.3"/>
    <row r="51" ht="15" customHeight="1" x14ac:dyDescent="0.3"/>
    <row r="52" ht="15" customHeight="1" x14ac:dyDescent="0.3"/>
    <row r="53" ht="15" customHeight="1" x14ac:dyDescent="0.3"/>
    <row r="54" ht="15" customHeight="1" x14ac:dyDescent="0.3"/>
    <row r="55" ht="15" customHeight="1" x14ac:dyDescent="0.3"/>
    <row r="56" ht="15" customHeight="1" x14ac:dyDescent="0.3"/>
    <row r="57" ht="15" customHeight="1" x14ac:dyDescent="0.3"/>
    <row r="58" ht="15" customHeight="1" x14ac:dyDescent="0.3"/>
    <row r="59" ht="15" customHeight="1" x14ac:dyDescent="0.3"/>
    <row r="60" ht="15" customHeight="1" x14ac:dyDescent="0.3"/>
    <row r="61" ht="15" customHeight="1" x14ac:dyDescent="0.3"/>
  </sheetData>
  <sheetProtection algorithmName="SHA-512" hashValue="IhrBW1AnEpiwXiXhab9CFbZhcHO8RDm+vpHn2WFreHTykR4+Lqw2OG/Dpw8wmfAzzQxAPUH2UW84KKtAIuLEFg==" saltValue="ksoWtK8VVXyAjbhBj20m7Q==" spinCount="100000" sheet="1" selectLockedCells="1"/>
  <mergeCells count="7">
    <mergeCell ref="C17:E17"/>
    <mergeCell ref="G2:S5"/>
    <mergeCell ref="B3:E3"/>
    <mergeCell ref="B12:F12"/>
    <mergeCell ref="H12:M12"/>
    <mergeCell ref="B14:F14"/>
    <mergeCell ref="H14:M14"/>
  </mergeCells>
  <hyperlinks>
    <hyperlink ref="C5" r:id="rId1" xr:uid="{A9BEAB9F-19B3-46CE-8866-FEC9E128BEFF}"/>
  </hyperlinks>
  <pageMargins left="0.7" right="0.7" top="0.75" bottom="0.75" header="0.511811023622047" footer="0.511811023622047"/>
  <pageSetup paperSize="9" orientation="portrait" horizontalDpi="300" verticalDpi="30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U63"/>
  <sheetViews>
    <sheetView zoomScaleNormal="100" workbookViewId="0">
      <selection activeCell="C9" sqref="C9"/>
    </sheetView>
  </sheetViews>
  <sheetFormatPr defaultColWidth="8.44140625" defaultRowHeight="14.4" customHeight="1" zeroHeight="1" x14ac:dyDescent="0.3"/>
  <cols>
    <col min="1" max="1" width="9.109375" customWidth="1"/>
    <col min="2" max="2" width="18.44140625" customWidth="1"/>
    <col min="3" max="3" width="13.109375" customWidth="1"/>
    <col min="4" max="4" width="10.44140625" customWidth="1"/>
    <col min="5" max="5" width="19.33203125" customWidth="1"/>
    <col min="6" max="6" width="7.6640625" customWidth="1"/>
    <col min="7" max="7" width="18.44140625" customWidth="1"/>
    <col min="8" max="8" width="11.5546875" customWidth="1"/>
    <col min="9" max="9" width="12.5546875" customWidth="1"/>
    <col min="10" max="10" width="19.33203125" customWidth="1"/>
    <col min="11" max="12" width="7.33203125" customWidth="1"/>
    <col min="14" max="14" width="15.88671875" hidden="1" customWidth="1"/>
    <col min="15" max="16" width="8.88671875" hidden="1" customWidth="1"/>
    <col min="17" max="21" width="0" hidden="1" customWidth="1"/>
  </cols>
  <sheetData>
    <row r="1" spans="1:21" x14ac:dyDescent="0.3">
      <c r="A1" s="177"/>
      <c r="B1" s="3"/>
      <c r="C1" s="3"/>
      <c r="D1" s="3"/>
      <c r="E1" s="3"/>
      <c r="F1" s="3"/>
      <c r="G1" s="3"/>
      <c r="H1" s="3"/>
      <c r="I1" s="3"/>
      <c r="J1" s="3"/>
      <c r="K1" s="3"/>
      <c r="L1" s="4"/>
    </row>
    <row r="2" spans="1:21" x14ac:dyDescent="0.3">
      <c r="A2" s="6"/>
      <c r="B2" s="2"/>
      <c r="C2" s="2"/>
      <c r="D2" s="2"/>
      <c r="E2" s="2"/>
      <c r="F2" s="2"/>
      <c r="G2" s="2"/>
      <c r="H2" s="2"/>
      <c r="I2" s="2"/>
      <c r="J2" s="2"/>
      <c r="K2" s="2"/>
      <c r="L2" s="5"/>
    </row>
    <row r="3" spans="1:21" x14ac:dyDescent="0.3">
      <c r="A3" s="6"/>
      <c r="B3" s="2"/>
      <c r="C3" s="2"/>
      <c r="D3" s="2"/>
      <c r="E3" s="2"/>
      <c r="F3" s="2"/>
      <c r="G3" s="2"/>
      <c r="H3" s="2"/>
      <c r="I3" s="2"/>
      <c r="J3" s="2"/>
      <c r="K3" s="2"/>
      <c r="L3" s="5"/>
    </row>
    <row r="4" spans="1:21" x14ac:dyDescent="0.3">
      <c r="A4" s="6"/>
      <c r="B4" s="2"/>
      <c r="C4" s="2"/>
      <c r="D4" s="2"/>
      <c r="E4" s="2"/>
      <c r="F4" s="2"/>
      <c r="G4" s="2"/>
      <c r="H4" s="2"/>
      <c r="I4" s="2"/>
      <c r="J4" s="2"/>
      <c r="K4" s="178"/>
      <c r="L4" s="5"/>
    </row>
    <row r="5" spans="1:21" x14ac:dyDescent="0.3">
      <c r="A5" s="6"/>
      <c r="B5" s="2"/>
      <c r="C5" s="2"/>
      <c r="D5" s="2"/>
      <c r="E5" s="2"/>
      <c r="F5" s="2"/>
      <c r="G5" s="2"/>
      <c r="H5" s="2"/>
      <c r="I5" s="2"/>
      <c r="J5" s="2"/>
      <c r="K5" s="2"/>
      <c r="L5" s="5"/>
    </row>
    <row r="6" spans="1:21" x14ac:dyDescent="0.3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5"/>
    </row>
    <row r="7" spans="1:21" x14ac:dyDescent="0.3">
      <c r="A7" s="6"/>
      <c r="B7" s="2"/>
      <c r="C7" s="2"/>
      <c r="D7" s="2"/>
      <c r="E7" s="2"/>
      <c r="F7" s="2"/>
      <c r="G7" s="2"/>
      <c r="H7" s="2"/>
      <c r="I7" s="2"/>
      <c r="J7" s="2"/>
      <c r="K7" s="2"/>
      <c r="L7" s="5"/>
    </row>
    <row r="8" spans="1:21" x14ac:dyDescent="0.3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5"/>
    </row>
    <row r="9" spans="1:21" x14ac:dyDescent="0.3">
      <c r="A9" s="6"/>
      <c r="B9" s="2"/>
      <c r="C9" s="2"/>
      <c r="D9" s="2"/>
      <c r="E9" s="2"/>
      <c r="F9" s="2"/>
      <c r="G9" s="2"/>
      <c r="H9" s="2"/>
      <c r="I9" s="2"/>
      <c r="J9" s="2"/>
      <c r="K9" s="2"/>
      <c r="L9" s="5"/>
      <c r="N9" t="s">
        <v>142</v>
      </c>
      <c r="O9">
        <f>SUMIFS('2.Package EC+TC'!AA29:AA53,'2.Package EC+TC'!R29:R53,'Payment summary'!$C$13)</f>
        <v>0</v>
      </c>
      <c r="S9">
        <f>SUMIFS('3. Hotel'!AC27:AC51,'3. Hotel'!S27:S51,'Payment summary'!$C$26)</f>
        <v>0</v>
      </c>
    </row>
    <row r="10" spans="1:21" ht="25.5" customHeight="1" x14ac:dyDescent="0.5">
      <c r="A10" s="7"/>
      <c r="B10" s="2"/>
      <c r="C10" s="2"/>
      <c r="D10" s="2"/>
      <c r="E10" s="2"/>
      <c r="F10" s="2"/>
      <c r="G10" s="8"/>
      <c r="H10" s="8"/>
      <c r="I10" s="8"/>
      <c r="J10" s="2"/>
      <c r="K10" s="2"/>
      <c r="L10" s="5"/>
      <c r="N10" t="s">
        <v>143</v>
      </c>
      <c r="O10">
        <f>SUMIFS('2.Package EC+TC'!Y29:Y53,'2.Package EC+TC'!$R$29:$R$53,'Payment summary'!C13)</f>
        <v>0</v>
      </c>
      <c r="S10">
        <f>SUMIFS('3. Hotel'!AA27:AA51,'3. Hotel'!S27:S51,'Payment summary'!C26)</f>
        <v>0</v>
      </c>
    </row>
    <row r="11" spans="1:21" ht="19.5" customHeight="1" x14ac:dyDescent="0.5">
      <c r="A11" s="7"/>
      <c r="B11" s="2"/>
      <c r="C11" s="2"/>
      <c r="D11" s="2"/>
      <c r="E11" s="2"/>
      <c r="F11" s="2"/>
      <c r="G11" s="8"/>
      <c r="H11" s="8"/>
      <c r="I11" s="11"/>
      <c r="J11" s="2"/>
      <c r="K11" s="2"/>
      <c r="L11" s="5"/>
      <c r="N11" t="s">
        <v>144</v>
      </c>
      <c r="O11">
        <f>SUMIFS('2.Package EC+TC'!AA29:AA53,'2.Package EC+TC'!R29:R53,'Payment summary'!$C$13)-SUMIFS('2.Package EC+TC'!Y29:Y53,'2.Package EC+TC'!$R$29:$R$53,'Payment summary'!C13)</f>
        <v>0</v>
      </c>
      <c r="Q11">
        <f>O11*1.1</f>
        <v>0</v>
      </c>
      <c r="S11">
        <f>SUMIFS('3. Hotel'!AC27:AC51,'3. Hotel'!S27:S51,'Payment summary'!$C$26)-SUMIFS('3. Hotel'!AA27:AA51,'3. Hotel'!S27:S51,'Payment summary'!C26)</f>
        <v>0</v>
      </c>
      <c r="U11">
        <f>S11*1.1</f>
        <v>0</v>
      </c>
    </row>
    <row r="12" spans="1:21" ht="15" customHeight="1" thickBot="1" x14ac:dyDescent="0.55000000000000004">
      <c r="A12" s="7"/>
      <c r="B12" s="179"/>
      <c r="C12" s="8"/>
      <c r="D12" s="8"/>
      <c r="E12" s="8"/>
      <c r="F12" s="8"/>
      <c r="G12" s="8"/>
      <c r="H12" s="8"/>
      <c r="I12" s="11"/>
      <c r="J12" s="2"/>
      <c r="K12" s="2"/>
      <c r="L12" s="5"/>
      <c r="N12" t="s">
        <v>145</v>
      </c>
      <c r="O12">
        <f>(SUMIFS('2.Package EC+TC'!AA29:AA53,'2.Package EC+TC'!R29:R53,'Payment summary'!$C$13)-SUMIFS('2.Package EC+TC'!Y29:Y53,'2.Package EC+TC'!$R$29:$R$53,'Payment summary'!C13))*1.1</f>
        <v>0</v>
      </c>
      <c r="S12">
        <f>(SUMIFS('3. Hotel'!AC27:AC51,'3. Hotel'!S27:S51,'Payment summary'!$C$26)-SUMIFS('3. Hotel'!AA27:AA51,'3. Hotel'!S27:S51,'Payment summary'!C26))*1.1</f>
        <v>0</v>
      </c>
    </row>
    <row r="13" spans="1:21" ht="19.5" customHeight="1" thickBot="1" x14ac:dyDescent="0.35">
      <c r="A13" s="180"/>
      <c r="B13" s="294" t="s">
        <v>146</v>
      </c>
      <c r="C13" s="486" t="s">
        <v>127</v>
      </c>
      <c r="D13" s="486"/>
      <c r="E13" s="487"/>
      <c r="F13" s="8"/>
      <c r="G13" s="485" t="s">
        <v>69</v>
      </c>
      <c r="H13" s="485"/>
      <c r="I13" s="485"/>
      <c r="J13" s="485"/>
      <c r="K13" s="2"/>
      <c r="L13" s="5"/>
      <c r="N13" t="s">
        <v>147</v>
      </c>
      <c r="O13">
        <f>((SUMIFS('2.Package EC+TC'!AA29:AA53,'2.Package EC+TC'!R29:R53,'Payment summary'!$C$13)-SUMIFS('2.Package EC+TC'!Y29:Y53,'2.Package EC+TC'!$R$29:$R$53,'Payment summary'!C13))*1.1)+SUMIFS('2.Package EC+TC'!Y29:Y53,'2.Package EC+TC'!$R$29:$R$53,'Payment summary'!C13)</f>
        <v>0</v>
      </c>
      <c r="S13">
        <f>((SUMIFS('3. Hotel'!AC27:AC51,'3. Hotel'!S27:S51,'Payment summary'!$C$26)-SUMIFS('3. Hotel'!AA27:AA51,'3. Hotel'!S27:S51,'Payment summary'!C26))*1.1)+SUMIFS('3. Hotel'!AA27:AA51,'3. Hotel'!S27:S51,'Payment summary'!C26)</f>
        <v>0</v>
      </c>
    </row>
    <row r="14" spans="1:21" ht="19.5" customHeight="1" thickBot="1" x14ac:dyDescent="0.35">
      <c r="A14" s="181"/>
      <c r="B14" s="249" t="s">
        <v>136</v>
      </c>
      <c r="C14" s="295" t="s">
        <v>67</v>
      </c>
      <c r="D14" s="295" t="s">
        <v>68</v>
      </c>
      <c r="E14" s="184" t="s">
        <v>148</v>
      </c>
      <c r="F14" s="8"/>
      <c r="G14" s="182" t="s">
        <v>66</v>
      </c>
      <c r="H14" s="183" t="s">
        <v>67</v>
      </c>
      <c r="I14" s="183" t="s">
        <v>68</v>
      </c>
      <c r="J14" s="192" t="s">
        <v>22</v>
      </c>
      <c r="K14" s="2"/>
      <c r="L14" s="5"/>
      <c r="N14" t="s">
        <v>149</v>
      </c>
      <c r="O14">
        <f>IF(I32="YES",((SUMIFS('2.Package EC+TC'!AA29:AA53,'2.Package EC+TC'!R29:R53,'Payment summary'!$C$13)-SUMIFS('2.Package EC+TC'!Y29:Y53,'2.Package EC+TC'!$R$29:$R$53,'Payment summary'!C13))*1.1)+SUMIFS('2.Package EC+TC'!Y29:Y53,'2.Package EC+TC'!$R$29:$R$53,'Payment summary'!C13),SUMIFS('2.Package EC+TC'!AA29:AA53,'2.Package EC+TC'!R29:R53,'Payment summary'!$C$13))</f>
        <v>0</v>
      </c>
      <c r="S14">
        <f>IF(I32="YES",((SUMIFS('3. Hotel'!AC27:AC51,'3. Hotel'!S27:S51,'Payment summary'!$C$26)-SUMIFS('3. Hotel'!AA27:AA51,'3. Hotel'!S27:S51,'Payment summary'!C26))*1.1)+SUMIFS('3. Hotel'!AA27:AA51,'3. Hotel'!S27:S51,'Payment summary'!C26),SUMIFS('3. Hotel'!AC27:AC51,'3. Hotel'!S27:S51,'Payment summary'!$C$26))</f>
        <v>0</v>
      </c>
    </row>
    <row r="15" spans="1:21" ht="19.5" customHeight="1" thickBot="1" x14ac:dyDescent="0.35">
      <c r="A15" s="9"/>
      <c r="B15" s="185" t="s">
        <v>10</v>
      </c>
      <c r="C15" s="186">
        <f>COUNTIFS('2.Package EC+TC'!$R$29:$R$53,'Payment summary'!$C$13,'2.Package EC+TC'!$T$29:$T$53,'Payment summary'!B15)</f>
        <v>0</v>
      </c>
      <c r="D15" s="187">
        <f>SUMIFS('2.Package EC+TC'!$AC$29:$AC$53,'2.Package EC+TC'!$R$29:$R$53,'Payment summary'!$C$13,'2.Package EC+TC'!$T$29:$T$53,'Payment summary'!B15)</f>
        <v>0</v>
      </c>
      <c r="E15" s="488">
        <f>IF(I32="YES",((SUMIFS('2.Package EC+TC'!AA29:AA53,'2.Package EC+TC'!R29:R53,'Payment summary'!$C$13)-SUMIFS('2.Package EC+TC'!Y29:Y53,'2.Package EC+TC'!$R$29:$R$53,'Payment summary'!C13))*1.1)+SUMIFS('2.Package EC+TC'!Y29:Y53,'2.Package EC+TC'!$R$29:$R$53,'Payment summary'!C13),SUMIFS('2.Package EC+TC'!AA29:AA53,'2.Package EC+TC'!R29:R53,'Payment summary'!$C$13))</f>
        <v>0</v>
      </c>
      <c r="F15" s="8"/>
      <c r="G15" s="193" t="s">
        <v>65</v>
      </c>
      <c r="H15" s="194">
        <f>COUNTIF('4. Meals Form '!$H$25:$I$49,"Yes")</f>
        <v>0</v>
      </c>
      <c r="I15" s="190">
        <f>H15*'4. Meals Form '!T10</f>
        <v>0</v>
      </c>
      <c r="J15" s="490">
        <f>SUM(I15:I17)</f>
        <v>0</v>
      </c>
      <c r="K15" s="2"/>
      <c r="L15" s="5"/>
    </row>
    <row r="16" spans="1:21" ht="19.5" customHeight="1" thickBot="1" x14ac:dyDescent="0.35">
      <c r="A16" s="9"/>
      <c r="B16" s="188" t="s">
        <v>11</v>
      </c>
      <c r="C16" s="189">
        <f>COUNTIFS('2.Package EC+TC'!$R$29:$R$53,'Payment summary'!$C$13,'2.Package EC+TC'!$T$29:$T$53,'Payment summary'!B16)</f>
        <v>0</v>
      </c>
      <c r="D16" s="190">
        <f>SUMIFS('2.Package EC+TC'!$AC$29:$AC$53,'2.Package EC+TC'!$R$29:$R$53,'Payment summary'!$C$13,'2.Package EC+TC'!$T$29:$T$53,'Payment summary'!B16)</f>
        <v>0</v>
      </c>
      <c r="E16" s="489"/>
      <c r="F16" s="8"/>
      <c r="G16" s="193" t="s">
        <v>63</v>
      </c>
      <c r="H16" s="194">
        <f>COUNTIF('4. Meals Form '!$K$25:$O$49,"Yes")</f>
        <v>0</v>
      </c>
      <c r="I16" s="190">
        <f>H16*'4. Meals Form '!V10</f>
        <v>0</v>
      </c>
      <c r="J16" s="490"/>
      <c r="K16" s="2"/>
      <c r="L16" s="5"/>
    </row>
    <row r="17" spans="1:12" ht="19.5" customHeight="1" thickBot="1" x14ac:dyDescent="0.35">
      <c r="A17" s="8"/>
      <c r="B17" s="296" t="s">
        <v>116</v>
      </c>
      <c r="C17" s="297">
        <f>COUNTIFS('2.Package EC+TC'!$R$29:$R$53,'Payment summary'!$C$13,'2.Package EC+TC'!$T$29:$T$53,'Payment summary'!B17)</f>
        <v>0</v>
      </c>
      <c r="D17" s="191">
        <f>SUMIFS('2.Package EC+TC'!$AC$29:$AC$53,'2.Package EC+TC'!$R$29:$R$53,'Payment summary'!$C$13,'2.Package EC+TC'!$T$29:$T$53,'Payment summary'!B17)</f>
        <v>0</v>
      </c>
      <c r="E17" s="490"/>
      <c r="F17" s="8"/>
      <c r="G17" s="195" t="s">
        <v>62</v>
      </c>
      <c r="H17" s="196">
        <f>COUNTIF('4. Meals Form '!$R$25:$W$49,"Yes")</f>
        <v>0</v>
      </c>
      <c r="I17" s="191">
        <f>H17*'4. Meals Form '!U10</f>
        <v>0</v>
      </c>
      <c r="J17" s="490"/>
      <c r="K17" s="2"/>
      <c r="L17" s="5"/>
    </row>
    <row r="18" spans="1:12" ht="19.5" customHeight="1" thickBot="1" x14ac:dyDescent="0.55000000000000004">
      <c r="A18" s="7"/>
      <c r="B18" s="179"/>
      <c r="C18" s="8"/>
      <c r="D18" s="8"/>
      <c r="E18" s="8"/>
      <c r="F18" s="8"/>
      <c r="G18" s="2"/>
      <c r="H18" s="8"/>
      <c r="I18" s="2"/>
      <c r="J18" s="8"/>
      <c r="K18" s="2"/>
      <c r="L18" s="5"/>
    </row>
    <row r="19" spans="1:12" ht="19.5" customHeight="1" thickBot="1" x14ac:dyDescent="0.55000000000000004">
      <c r="A19" s="7"/>
      <c r="B19" s="294" t="s">
        <v>146</v>
      </c>
      <c r="C19" s="486" t="s">
        <v>119</v>
      </c>
      <c r="D19" s="486"/>
      <c r="E19" s="487"/>
      <c r="F19" s="8"/>
      <c r="G19" s="485" t="s">
        <v>53</v>
      </c>
      <c r="H19" s="485"/>
      <c r="I19" s="485"/>
      <c r="J19" s="485"/>
      <c r="K19" s="2"/>
      <c r="L19" s="5"/>
    </row>
    <row r="20" spans="1:12" ht="19.5" customHeight="1" thickBot="1" x14ac:dyDescent="0.55000000000000004">
      <c r="A20" s="7"/>
      <c r="B20" s="249" t="s">
        <v>136</v>
      </c>
      <c r="C20" s="295" t="s">
        <v>67</v>
      </c>
      <c r="D20" s="295" t="s">
        <v>68</v>
      </c>
      <c r="E20" s="184" t="s">
        <v>148</v>
      </c>
      <c r="F20" s="2"/>
      <c r="G20" s="416" t="s">
        <v>22</v>
      </c>
      <c r="H20" s="416"/>
      <c r="I20" s="416"/>
      <c r="J20" s="197">
        <f>SUM('5. Non official accomodation'!E19:E21)</f>
        <v>0</v>
      </c>
      <c r="K20" s="8"/>
      <c r="L20" s="5"/>
    </row>
    <row r="21" spans="1:12" ht="19.5" customHeight="1" thickBot="1" x14ac:dyDescent="0.55000000000000004">
      <c r="A21" s="7"/>
      <c r="B21" s="185" t="s">
        <v>10</v>
      </c>
      <c r="C21" s="186">
        <f>COUNTIFS('2.Package EC+TC'!$R$29:$R$53,'Payment summary'!$C$19,'2.Package EC+TC'!$T$29:$T$53,'Payment summary'!B21)</f>
        <v>0</v>
      </c>
      <c r="D21" s="187">
        <f>SUMIFS('2.Package EC+TC'!$AC$29:$AC$53,'2.Package EC+TC'!$R$29:$R$53,'Payment summary'!$C$19,'2.Package EC+TC'!$T$29:$T$53,'Payment summary'!B21)</f>
        <v>0</v>
      </c>
      <c r="E21" s="488">
        <f>IF(I32="YES",((SUMIFS('2.Package EC+TC'!AA29:AA53,'2.Package EC+TC'!R29:R53,'Payment summary'!$C$19)-SUMIFS('2.Package EC+TC'!Y29:Y53,'2.Package EC+TC'!$R$29:$R$53,'Payment summary'!C19))*1.1)+SUMIFS('2.Package EC+TC'!Y29:Y53,'2.Package EC+TC'!$R$29:$R$53,'Payment summary'!C19),SUMIFS('2.Package EC+TC'!AA29:AA53,'2.Package EC+TC'!R29:R53,'Payment summary'!$C$19))</f>
        <v>0</v>
      </c>
      <c r="F21" s="2"/>
      <c r="G21" s="2"/>
      <c r="H21" s="2"/>
      <c r="I21" s="2"/>
      <c r="J21" s="2"/>
      <c r="K21" s="8"/>
      <c r="L21" s="5"/>
    </row>
    <row r="22" spans="1:12" ht="19.5" customHeight="1" thickBot="1" x14ac:dyDescent="0.55000000000000004">
      <c r="A22" s="7"/>
      <c r="B22" s="188" t="s">
        <v>11</v>
      </c>
      <c r="C22" s="189">
        <f>COUNTIFS('2.Package EC+TC'!$R$29:$R$53,'Payment summary'!$C$19,'2.Package EC+TC'!$T$29:$T$53,'Payment summary'!B22)</f>
        <v>0</v>
      </c>
      <c r="D22" s="190">
        <f>SUMIFS('2.Package EC+TC'!$AC$29:$AC$53,'2.Package EC+TC'!$R$29:$R$53,'Payment summary'!$C$19,'2.Package EC+TC'!$T$29:$T$53,'Payment summary'!B22)</f>
        <v>0</v>
      </c>
      <c r="E22" s="489"/>
      <c r="F22" s="2"/>
      <c r="G22" s="484" t="s">
        <v>70</v>
      </c>
      <c r="H22" s="484"/>
      <c r="I22" s="484"/>
      <c r="J22" s="484"/>
      <c r="K22" s="8"/>
      <c r="L22" s="5"/>
    </row>
    <row r="23" spans="1:12" ht="19.5" customHeight="1" thickBot="1" x14ac:dyDescent="0.55000000000000004">
      <c r="A23" s="7"/>
      <c r="B23" s="296" t="s">
        <v>116</v>
      </c>
      <c r="C23" s="297">
        <f>COUNTIFS('2.Package EC+TC'!$R$29:$R$53,'Payment summary'!$C$19,'2.Package EC+TC'!$T$29:$T$53,'Payment summary'!B23)</f>
        <v>0</v>
      </c>
      <c r="D23" s="191">
        <f>SUMIFS('2.Package EC+TC'!$AC$29:$AC$53,'2.Package EC+TC'!$R$29:$R$53,'Payment summary'!$C$19,'2.Package EC+TC'!$T$29:$T$53,'Payment summary'!B23)</f>
        <v>0</v>
      </c>
      <c r="E23" s="490"/>
      <c r="F23" s="2"/>
      <c r="G23" s="491">
        <f>SUM(E15,E21,E28,J15,J20,E34)</f>
        <v>0</v>
      </c>
      <c r="H23" s="491"/>
      <c r="I23" s="491"/>
      <c r="J23" s="491"/>
      <c r="K23" s="8"/>
      <c r="L23" s="5"/>
    </row>
    <row r="24" spans="1:12" ht="19.5" customHeight="1" thickBot="1" x14ac:dyDescent="0.55000000000000004">
      <c r="A24" s="7"/>
      <c r="B24" s="8"/>
      <c r="C24" s="8"/>
      <c r="D24" s="11"/>
      <c r="E24" s="2"/>
      <c r="F24" s="2"/>
      <c r="G24" s="491"/>
      <c r="H24" s="491"/>
      <c r="I24" s="491"/>
      <c r="J24" s="491"/>
      <c r="K24" s="8"/>
      <c r="L24" s="5"/>
    </row>
    <row r="25" spans="1:12" ht="19.5" customHeight="1" thickBot="1" x14ac:dyDescent="0.55000000000000004">
      <c r="A25" s="7"/>
      <c r="B25" s="8"/>
      <c r="C25" s="8"/>
      <c r="D25" s="11"/>
      <c r="E25" s="2"/>
      <c r="F25" s="2"/>
      <c r="G25" s="491"/>
      <c r="H25" s="491"/>
      <c r="I25" s="491"/>
      <c r="J25" s="491"/>
      <c r="K25" s="2"/>
      <c r="L25" s="5"/>
    </row>
    <row r="26" spans="1:12" ht="19.5" customHeight="1" thickBot="1" x14ac:dyDescent="0.55000000000000004">
      <c r="A26" s="7"/>
      <c r="B26" s="298" t="s">
        <v>150</v>
      </c>
      <c r="C26" s="486" t="s">
        <v>127</v>
      </c>
      <c r="D26" s="486"/>
      <c r="E26" s="487"/>
      <c r="F26" s="2"/>
      <c r="G26" s="491"/>
      <c r="H26" s="491"/>
      <c r="I26" s="491"/>
      <c r="J26" s="491"/>
      <c r="K26" s="2"/>
      <c r="L26" s="5"/>
    </row>
    <row r="27" spans="1:12" ht="19.5" customHeight="1" thickBot="1" x14ac:dyDescent="0.55000000000000004">
      <c r="A27" s="7"/>
      <c r="B27" s="233" t="s">
        <v>136</v>
      </c>
      <c r="C27" s="299" t="s">
        <v>67</v>
      </c>
      <c r="D27" s="299" t="s">
        <v>68</v>
      </c>
      <c r="E27" s="300" t="s">
        <v>148</v>
      </c>
      <c r="F27" s="2"/>
      <c r="G27" s="491"/>
      <c r="H27" s="491"/>
      <c r="I27" s="491"/>
      <c r="J27" s="491"/>
      <c r="K27" s="2"/>
      <c r="L27" s="5"/>
    </row>
    <row r="28" spans="1:12" ht="19.5" customHeight="1" thickBot="1" x14ac:dyDescent="0.55000000000000004">
      <c r="A28" s="7"/>
      <c r="B28" s="301" t="s">
        <v>10</v>
      </c>
      <c r="C28" s="302" cm="1">
        <f t="array" ref="C28">SUMPRODUCT(('3. Hotel'!$R$24:$R$48="CAT.A")*('3. Hotel'!$T$24:$Y$48=B28))</f>
        <v>0</v>
      </c>
      <c r="D28" s="303">
        <f>C28*'3. Hotel'!V8</f>
        <v>0</v>
      </c>
      <c r="E28" s="492">
        <f>IF(I32="YES",((SUMIFS('3. Hotel'!$AB$24:$AB$48,'3. Hotel'!$R$24:$R$48,'Payment summary'!$C$26)-SUMIFS('3. Hotel'!$AA$24:$AA$48,'3. Hotel'!$R$24:$R$48,'Payment summary'!$C$26))*1.1)+SUMIFS('3. Hotel'!$AA$24:$AA$48,'3. Hotel'!$R$24:$R$48,'Payment summary'!$C$26),SUMIFS('3. Hotel'!$AB$24:$AB$48,'3. Hotel'!$R$24:$R$48,'Payment summary'!$C$26))</f>
        <v>0</v>
      </c>
      <c r="F28" s="2"/>
      <c r="G28" s="491"/>
      <c r="H28" s="491"/>
      <c r="I28" s="491"/>
      <c r="J28" s="491"/>
      <c r="K28" s="2"/>
      <c r="L28" s="5"/>
    </row>
    <row r="29" spans="1:12" ht="19.5" customHeight="1" thickBot="1" x14ac:dyDescent="0.55000000000000004">
      <c r="A29" s="7"/>
      <c r="B29" s="188" t="s">
        <v>11</v>
      </c>
      <c r="C29" s="189" cm="1">
        <f t="array" ref="C29">SUMPRODUCT(('3. Hotel'!$R$24:$R$48="CAT.A")*('3. Hotel'!$T$24:$Y$48=B29))</f>
        <v>0</v>
      </c>
      <c r="D29" s="190">
        <f>C29*'3. Hotel'!W8</f>
        <v>0</v>
      </c>
      <c r="E29" s="489"/>
      <c r="F29" s="2"/>
      <c r="G29" s="491"/>
      <c r="H29" s="491"/>
      <c r="I29" s="491"/>
      <c r="J29" s="491"/>
      <c r="K29" s="2"/>
      <c r="L29" s="5"/>
    </row>
    <row r="30" spans="1:12" ht="19.5" customHeight="1" thickBot="1" x14ac:dyDescent="0.55000000000000004">
      <c r="A30" s="7"/>
      <c r="B30" s="296" t="s">
        <v>116</v>
      </c>
      <c r="C30" s="297" cm="1">
        <f t="array" ref="C30">SUMPRODUCT(('3. Hotel'!$R$24:$R$48="CAT.A")*('3. Hotel'!$T$24:$Y$48=B30))</f>
        <v>0</v>
      </c>
      <c r="D30" s="191">
        <f>C30*'3. Hotel'!X8</f>
        <v>0</v>
      </c>
      <c r="E30" s="490"/>
      <c r="F30" s="2"/>
      <c r="G30" s="2"/>
      <c r="H30" s="2"/>
      <c r="I30" s="2"/>
      <c r="J30" s="2"/>
      <c r="K30" s="2"/>
      <c r="L30" s="5"/>
    </row>
    <row r="31" spans="1:12" ht="26.4" thickBot="1" x14ac:dyDescent="0.55000000000000004">
      <c r="A31" s="7"/>
      <c r="B31" s="304"/>
      <c r="C31" s="304"/>
      <c r="D31" s="304"/>
      <c r="E31" s="2"/>
      <c r="F31" s="2"/>
      <c r="G31" s="493" t="s">
        <v>151</v>
      </c>
      <c r="H31" s="493"/>
      <c r="I31" s="494" t="s">
        <v>152</v>
      </c>
      <c r="J31" s="494"/>
      <c r="K31" s="362"/>
      <c r="L31" s="5"/>
    </row>
    <row r="32" spans="1:12" ht="19.5" customHeight="1" x14ac:dyDescent="0.5">
      <c r="A32" s="7"/>
      <c r="B32" s="298" t="s">
        <v>150</v>
      </c>
      <c r="C32" s="486" t="s">
        <v>119</v>
      </c>
      <c r="D32" s="486"/>
      <c r="E32" s="487"/>
      <c r="F32" s="2"/>
      <c r="G32" s="495">
        <v>46136</v>
      </c>
      <c r="H32" s="495"/>
      <c r="I32" s="496" t="str">
        <f>IF(G32&gt;DATE(2026,5,1),"YES","NO")</f>
        <v>NO</v>
      </c>
      <c r="J32" s="496"/>
      <c r="K32" s="363"/>
      <c r="L32" s="5"/>
    </row>
    <row r="33" spans="1:12" ht="19.5" customHeight="1" thickBot="1" x14ac:dyDescent="0.35">
      <c r="A33" s="6"/>
      <c r="B33" s="249" t="s">
        <v>136</v>
      </c>
      <c r="C33" s="295" t="s">
        <v>67</v>
      </c>
      <c r="D33" s="295" t="s">
        <v>68</v>
      </c>
      <c r="E33" s="184" t="s">
        <v>148</v>
      </c>
      <c r="G33" s="497" t="s">
        <v>153</v>
      </c>
      <c r="H33" s="497"/>
      <c r="I33" s="497"/>
      <c r="J33" s="497"/>
      <c r="K33" s="497"/>
      <c r="L33" s="5"/>
    </row>
    <row r="34" spans="1:12" ht="19.5" customHeight="1" x14ac:dyDescent="0.3">
      <c r="A34" s="6"/>
      <c r="B34" s="185" t="s">
        <v>10</v>
      </c>
      <c r="C34" s="186" cm="1">
        <f t="array" ref="C34">SUMPRODUCT(('3. Hotel'!$R$24:$R$48="CAT.B")*('3. Hotel'!$T$24:$Y$48=B34))</f>
        <v>0</v>
      </c>
      <c r="D34" s="187">
        <f>C34*'3. Hotel'!V9</f>
        <v>0</v>
      </c>
      <c r="E34" s="492">
        <f>IF(I32="YES",((SUMIFS('3. Hotel'!$AB$24:$AB$48,'3. Hotel'!$R$24:$R$48,'Payment summary'!$C$32)-SUMIFS('3. Hotel'!$AA$24:$AA$48,'3. Hotel'!$R$24:$R$48,'Payment summary'!$C$32))*1.1)+SUMIFS('3. Hotel'!$AA$24:$AA$48,'3. Hotel'!$R$24:$R$48,'Payment summary'!$C$32),SUMIFS('3. Hotel'!$AB$24:$AB$48,'3. Hotel'!$R$24:$R$48,'Payment summary'!$C$32))</f>
        <v>0</v>
      </c>
      <c r="F34" s="304"/>
      <c r="G34" s="305"/>
      <c r="H34" s="305"/>
      <c r="I34" s="305"/>
      <c r="J34" s="305"/>
      <c r="K34" s="305"/>
      <c r="L34" s="5"/>
    </row>
    <row r="35" spans="1:12" ht="19.5" customHeight="1" x14ac:dyDescent="0.3">
      <c r="A35" s="6"/>
      <c r="B35" s="188" t="s">
        <v>11</v>
      </c>
      <c r="C35" s="189" cm="1">
        <f t="array" ref="C35">SUMPRODUCT(('3. Hotel'!$R$24:$R$48="CAT.B")*('3. Hotel'!$T$24:$Y$48=B35))</f>
        <v>0</v>
      </c>
      <c r="D35" s="190">
        <f>C35*'3. Hotel'!W9</f>
        <v>0</v>
      </c>
      <c r="E35" s="489"/>
      <c r="F35" s="304"/>
      <c r="G35" s="305"/>
      <c r="H35" s="305"/>
      <c r="I35" s="305"/>
      <c r="J35" s="305"/>
      <c r="K35" s="305"/>
      <c r="L35" s="5"/>
    </row>
    <row r="36" spans="1:12" ht="19.5" customHeight="1" thickBot="1" x14ac:dyDescent="0.35">
      <c r="A36" s="6"/>
      <c r="B36" s="296" t="s">
        <v>116</v>
      </c>
      <c r="C36" s="297" cm="1">
        <f t="array" ref="C36">SUMPRODUCT(('3. Hotel'!$R$24:$R$48="CAT.B")*('3. Hotel'!$T$24:$Y$48=B36))</f>
        <v>0</v>
      </c>
      <c r="D36" s="191">
        <f>C36*'3. Hotel'!X9</f>
        <v>0</v>
      </c>
      <c r="E36" s="490"/>
      <c r="F36" s="304"/>
      <c r="G36" s="305"/>
      <c r="H36" s="305"/>
      <c r="I36" s="305"/>
      <c r="J36" s="305"/>
      <c r="K36" s="305"/>
      <c r="L36" s="5"/>
    </row>
    <row r="37" spans="1:12" ht="19.5" customHeight="1" x14ac:dyDescent="0.3">
      <c r="A37" s="6"/>
      <c r="B37" s="304"/>
      <c r="C37" s="304"/>
      <c r="D37" s="304"/>
      <c r="E37" s="2"/>
      <c r="F37" s="304"/>
      <c r="G37" s="305"/>
      <c r="H37" s="305"/>
      <c r="I37" s="305"/>
      <c r="J37" s="305"/>
      <c r="K37" s="305"/>
      <c r="L37" s="5"/>
    </row>
    <row r="38" spans="1:12" ht="19.5" customHeight="1" x14ac:dyDescent="0.3">
      <c r="A38" s="6"/>
      <c r="B38" s="304"/>
      <c r="C38" s="304"/>
      <c r="D38" s="304"/>
      <c r="E38" s="2"/>
      <c r="F38" s="2"/>
      <c r="G38" s="305"/>
      <c r="H38" s="305"/>
      <c r="I38" s="305"/>
      <c r="J38" s="305"/>
      <c r="K38" s="305"/>
      <c r="L38" s="5"/>
    </row>
    <row r="39" spans="1:12" ht="19.5" customHeight="1" x14ac:dyDescent="0.3">
      <c r="A39" s="6"/>
      <c r="B39" s="304"/>
      <c r="C39" s="304"/>
      <c r="D39" s="304"/>
      <c r="E39" s="2"/>
      <c r="F39" s="2"/>
      <c r="G39" s="305"/>
      <c r="H39" s="305"/>
      <c r="I39" s="305"/>
      <c r="J39" s="305"/>
      <c r="K39" s="305"/>
      <c r="L39" s="5"/>
    </row>
    <row r="40" spans="1:12" ht="19.5" customHeight="1" x14ac:dyDescent="0.3">
      <c r="A40" s="6"/>
      <c r="B40" s="304"/>
      <c r="C40" s="304"/>
      <c r="D40" s="304"/>
      <c r="E40" s="2"/>
      <c r="F40" s="2"/>
      <c r="G40" s="305"/>
      <c r="H40" s="305"/>
      <c r="I40" s="305"/>
      <c r="J40" s="305"/>
      <c r="K40" s="305"/>
      <c r="L40" s="5"/>
    </row>
    <row r="41" spans="1:12" ht="19.5" customHeight="1" x14ac:dyDescent="0.3">
      <c r="A41" s="6"/>
      <c r="B41" s="304"/>
      <c r="C41" s="304"/>
      <c r="D41" s="304"/>
      <c r="E41" s="2"/>
      <c r="F41" s="2"/>
      <c r="G41" s="305"/>
      <c r="H41" s="305"/>
      <c r="I41" s="305"/>
      <c r="J41" s="305"/>
      <c r="K41" s="305"/>
      <c r="L41" s="5"/>
    </row>
    <row r="42" spans="1:12" ht="19.5" customHeight="1" x14ac:dyDescent="0.3">
      <c r="A42" s="6"/>
      <c r="B42" s="304"/>
      <c r="C42" s="304"/>
      <c r="D42" s="304"/>
      <c r="E42" s="2"/>
      <c r="F42" s="2"/>
      <c r="G42" s="305"/>
      <c r="H42" s="305"/>
      <c r="I42" s="305"/>
      <c r="J42" s="305"/>
      <c r="K42" s="305"/>
      <c r="L42" s="5"/>
    </row>
    <row r="43" spans="1:12" ht="19.5" customHeight="1" x14ac:dyDescent="0.3">
      <c r="A43" s="6"/>
      <c r="B43" s="304"/>
      <c r="C43" s="304"/>
      <c r="D43" s="304"/>
      <c r="E43" s="2"/>
      <c r="F43" s="2"/>
      <c r="G43" s="305"/>
      <c r="H43" s="305"/>
      <c r="I43" s="305"/>
      <c r="J43" s="305"/>
      <c r="K43" s="305"/>
      <c r="L43" s="5"/>
    </row>
    <row r="44" spans="1:12" ht="19.5" customHeight="1" x14ac:dyDescent="0.3">
      <c r="A44" s="6"/>
      <c r="B44" s="304"/>
      <c r="C44" s="304"/>
      <c r="D44" s="304"/>
      <c r="E44" s="2"/>
      <c r="F44" s="2"/>
      <c r="G44" s="305"/>
      <c r="H44" s="305"/>
      <c r="I44" s="305"/>
      <c r="J44" s="305"/>
      <c r="K44" s="305"/>
      <c r="L44" s="5"/>
    </row>
    <row r="45" spans="1:12" ht="19.5" customHeight="1" x14ac:dyDescent="0.3">
      <c r="A45" s="6"/>
      <c r="B45" s="304"/>
      <c r="C45" s="304"/>
      <c r="D45" s="304"/>
      <c r="E45" s="2"/>
      <c r="F45" s="2"/>
      <c r="G45" s="305"/>
      <c r="H45" s="305"/>
      <c r="I45" s="305"/>
      <c r="J45" s="305"/>
      <c r="K45" s="305"/>
      <c r="L45" s="5"/>
    </row>
    <row r="46" spans="1:12" ht="19.5" customHeight="1" x14ac:dyDescent="0.3">
      <c r="A46" s="6"/>
      <c r="B46" s="304"/>
      <c r="C46" s="304"/>
      <c r="D46" s="304"/>
      <c r="E46" s="2"/>
      <c r="F46" s="2"/>
      <c r="G46" s="305"/>
      <c r="H46" s="305"/>
      <c r="I46" s="305"/>
      <c r="J46" s="305"/>
      <c r="K46" s="305"/>
      <c r="L46" s="5"/>
    </row>
    <row r="47" spans="1:12" ht="19.5" customHeight="1" x14ac:dyDescent="0.3">
      <c r="A47" s="6"/>
      <c r="B47" s="2"/>
      <c r="C47" s="2"/>
      <c r="D47" s="2"/>
      <c r="E47" s="2"/>
      <c r="G47" s="2"/>
      <c r="H47" s="2"/>
      <c r="I47" s="2"/>
      <c r="J47" s="2"/>
      <c r="K47" s="2"/>
      <c r="L47" s="5"/>
    </row>
    <row r="48" spans="1:12" ht="19.5" customHeight="1" thickBot="1" x14ac:dyDescent="0.35">
      <c r="A48" s="13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5"/>
    </row>
    <row r="49" customFormat="1" x14ac:dyDescent="0.3"/>
    <row r="50" customFormat="1" x14ac:dyDescent="0.3"/>
    <row r="51" customFormat="1" x14ac:dyDescent="0.3"/>
    <row r="52" customFormat="1" x14ac:dyDescent="0.3"/>
    <row r="53" customFormat="1" x14ac:dyDescent="0.3"/>
    <row r="54" customFormat="1" x14ac:dyDescent="0.3"/>
    <row r="55" customFormat="1" x14ac:dyDescent="0.3"/>
    <row r="56" customFormat="1" x14ac:dyDescent="0.3"/>
    <row r="57" customFormat="1" x14ac:dyDescent="0.3"/>
    <row r="58" customFormat="1" x14ac:dyDescent="0.3"/>
    <row r="59" customFormat="1" x14ac:dyDescent="0.3"/>
    <row r="60" customFormat="1" x14ac:dyDescent="0.3"/>
    <row r="61" customFormat="1" x14ac:dyDescent="0.3"/>
    <row r="62" customFormat="1" x14ac:dyDescent="0.3"/>
    <row r="63" customFormat="1" x14ac:dyDescent="0.3"/>
  </sheetData>
  <sheetProtection algorithmName="SHA-512" hashValue="ic7y4T8yrTz2Qlk1AJzf1k5ZyM5s9/g+LCSwHR222srNpOeb0DTGwQkeW4WkEBBJMbynJ3b5xBIUAySfJfRqqg==" saltValue="2zYrdjdaw49r2R4xncm4rw==" spinCount="100000" sheet="1" objects="1" scenarios="1" selectLockedCells="1"/>
  <mergeCells count="19">
    <mergeCell ref="C32:E32"/>
    <mergeCell ref="G32:H32"/>
    <mergeCell ref="I32:J32"/>
    <mergeCell ref="G33:K33"/>
    <mergeCell ref="E34:E36"/>
    <mergeCell ref="G23:J29"/>
    <mergeCell ref="C26:E26"/>
    <mergeCell ref="E28:E30"/>
    <mergeCell ref="G31:H31"/>
    <mergeCell ref="I31:J31"/>
    <mergeCell ref="E21:E23"/>
    <mergeCell ref="G20:I20"/>
    <mergeCell ref="G22:J22"/>
    <mergeCell ref="G13:J13"/>
    <mergeCell ref="G19:J19"/>
    <mergeCell ref="C13:E13"/>
    <mergeCell ref="E15:E17"/>
    <mergeCell ref="J15:J17"/>
    <mergeCell ref="C19:E19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26"/>
  <sheetViews>
    <sheetView zoomScale="115" zoomScaleNormal="115" workbookViewId="0">
      <selection activeCell="K2" sqref="K2:K3"/>
    </sheetView>
  </sheetViews>
  <sheetFormatPr defaultColWidth="8.44140625" defaultRowHeight="14.4" x14ac:dyDescent="0.3"/>
  <cols>
    <col min="1" max="1" width="11" customWidth="1"/>
    <col min="2" max="2" width="27.44140625" customWidth="1"/>
    <col min="3" max="3" width="25.88671875" customWidth="1"/>
    <col min="4" max="5" width="16.44140625" customWidth="1"/>
    <col min="9" max="9" width="11" customWidth="1"/>
    <col min="10" max="10" width="21.5546875" customWidth="1"/>
    <col min="11" max="11" width="21.33203125" bestFit="1" customWidth="1"/>
  </cols>
  <sheetData>
    <row r="1" spans="1:16" ht="15" thickBot="1" x14ac:dyDescent="0.35">
      <c r="A1" s="198" t="s">
        <v>71</v>
      </c>
      <c r="B1" s="198" t="s">
        <v>72</v>
      </c>
      <c r="C1" s="198" t="s">
        <v>73</v>
      </c>
      <c r="D1" t="s">
        <v>74</v>
      </c>
      <c r="E1" t="s">
        <v>75</v>
      </c>
      <c r="F1" t="s">
        <v>17</v>
      </c>
      <c r="G1" t="s">
        <v>66</v>
      </c>
      <c r="H1" t="s">
        <v>76</v>
      </c>
      <c r="I1" t="s">
        <v>77</v>
      </c>
      <c r="J1" t="s">
        <v>78</v>
      </c>
      <c r="P1" t="str">
        <f t="array" ref="P1:P3">'Listy rozwijane'!$D$2:$D$4</f>
        <v>Single</v>
      </c>
    </row>
    <row r="2" spans="1:16" x14ac:dyDescent="0.3">
      <c r="A2" s="199">
        <v>45429</v>
      </c>
      <c r="B2" s="198" t="s">
        <v>79</v>
      </c>
      <c r="C2" s="198" t="s">
        <v>79</v>
      </c>
      <c r="D2" t="s">
        <v>10</v>
      </c>
      <c r="E2" t="s">
        <v>80</v>
      </c>
      <c r="F2" t="s">
        <v>36</v>
      </c>
      <c r="G2" s="200" t="s">
        <v>81</v>
      </c>
      <c r="H2" t="s">
        <v>42</v>
      </c>
      <c r="I2" s="201">
        <v>46156</v>
      </c>
      <c r="J2" t="s">
        <v>118</v>
      </c>
      <c r="K2" s="245" t="s">
        <v>175</v>
      </c>
      <c r="P2" t="str">
        <v>Twin</v>
      </c>
    </row>
    <row r="3" spans="1:16" ht="28.8" x14ac:dyDescent="0.3">
      <c r="A3" s="199">
        <v>45430</v>
      </c>
      <c r="B3" s="202" t="s">
        <v>82</v>
      </c>
      <c r="C3" s="198" t="s">
        <v>83</v>
      </c>
      <c r="D3" t="s">
        <v>11</v>
      </c>
      <c r="E3" t="s">
        <v>84</v>
      </c>
      <c r="F3" t="s">
        <v>46</v>
      </c>
      <c r="G3" s="200" t="s">
        <v>85</v>
      </c>
      <c r="H3" t="s">
        <v>52</v>
      </c>
      <c r="I3" s="201">
        <v>46157</v>
      </c>
      <c r="J3" t="s">
        <v>120</v>
      </c>
      <c r="K3" s="247" t="s">
        <v>176</v>
      </c>
      <c r="P3" t="str">
        <v>Triple</v>
      </c>
    </row>
    <row r="4" spans="1:16" x14ac:dyDescent="0.3">
      <c r="A4" s="199">
        <v>45431</v>
      </c>
      <c r="B4" s="198" t="s">
        <v>83</v>
      </c>
      <c r="C4" s="198"/>
      <c r="D4" t="s">
        <v>116</v>
      </c>
      <c r="E4" t="s">
        <v>86</v>
      </c>
      <c r="G4" s="200" t="s">
        <v>87</v>
      </c>
      <c r="I4" s="201">
        <v>46158</v>
      </c>
      <c r="J4" t="s">
        <v>83</v>
      </c>
      <c r="K4" s="250" t="s">
        <v>157</v>
      </c>
    </row>
    <row r="5" spans="1:16" x14ac:dyDescent="0.3">
      <c r="A5" s="199">
        <v>45432</v>
      </c>
      <c r="B5" s="198" t="s">
        <v>88</v>
      </c>
      <c r="C5" s="198"/>
      <c r="E5" t="s">
        <v>89</v>
      </c>
      <c r="G5" s="200" t="s">
        <v>90</v>
      </c>
      <c r="I5" s="201">
        <v>46159</v>
      </c>
      <c r="J5" t="s">
        <v>121</v>
      </c>
      <c r="K5" s="250" t="s">
        <v>158</v>
      </c>
    </row>
    <row r="6" spans="1:16" x14ac:dyDescent="0.3">
      <c r="A6" s="199">
        <v>45433</v>
      </c>
      <c r="B6" s="198"/>
      <c r="C6" s="198"/>
      <c r="E6" t="s">
        <v>91</v>
      </c>
      <c r="G6" s="200" t="s">
        <v>92</v>
      </c>
      <c r="I6" s="201">
        <v>46160</v>
      </c>
      <c r="K6" s="250" t="s">
        <v>159</v>
      </c>
    </row>
    <row r="7" spans="1:16" x14ac:dyDescent="0.3">
      <c r="A7" s="199">
        <v>45434</v>
      </c>
      <c r="B7" s="198"/>
      <c r="C7" s="198"/>
      <c r="E7" t="s">
        <v>93</v>
      </c>
      <c r="G7" s="200" t="s">
        <v>94</v>
      </c>
      <c r="I7" s="201">
        <v>46161</v>
      </c>
      <c r="K7" s="250" t="s">
        <v>160</v>
      </c>
    </row>
    <row r="8" spans="1:16" x14ac:dyDescent="0.3">
      <c r="A8" s="201"/>
      <c r="G8" s="200" t="s">
        <v>95</v>
      </c>
      <c r="I8" s="201">
        <v>46162</v>
      </c>
      <c r="K8" s="250" t="s">
        <v>161</v>
      </c>
    </row>
    <row r="9" spans="1:16" ht="15" thickBot="1" x14ac:dyDescent="0.35">
      <c r="A9" s="201"/>
      <c r="G9" t="s">
        <v>96</v>
      </c>
      <c r="K9" s="253" t="s">
        <v>162</v>
      </c>
    </row>
    <row r="10" spans="1:16" x14ac:dyDescent="0.3">
      <c r="A10" s="201"/>
      <c r="G10" t="s">
        <v>97</v>
      </c>
    </row>
    <row r="11" spans="1:16" x14ac:dyDescent="0.3">
      <c r="A11" s="201"/>
      <c r="G11" t="s">
        <v>98</v>
      </c>
    </row>
    <row r="12" spans="1:16" x14ac:dyDescent="0.3">
      <c r="A12" s="201"/>
      <c r="G12" t="s">
        <v>99</v>
      </c>
    </row>
    <row r="13" spans="1:16" x14ac:dyDescent="0.3">
      <c r="G13" t="s">
        <v>100</v>
      </c>
      <c r="N13" t="s">
        <v>101</v>
      </c>
    </row>
    <row r="14" spans="1:16" x14ac:dyDescent="0.3">
      <c r="G14" t="s">
        <v>102</v>
      </c>
    </row>
    <row r="15" spans="1:16" x14ac:dyDescent="0.3">
      <c r="G15" t="s">
        <v>103</v>
      </c>
    </row>
    <row r="16" spans="1:16" x14ac:dyDescent="0.3">
      <c r="G16" t="s">
        <v>37</v>
      </c>
      <c r="N16" s="203" t="s">
        <v>63</v>
      </c>
    </row>
    <row r="17" spans="7:14" x14ac:dyDescent="0.3">
      <c r="G17" t="s">
        <v>104</v>
      </c>
      <c r="N17" s="203" t="s">
        <v>105</v>
      </c>
    </row>
    <row r="18" spans="7:14" x14ac:dyDescent="0.3">
      <c r="G18" t="s">
        <v>106</v>
      </c>
    </row>
    <row r="19" spans="7:14" x14ac:dyDescent="0.3">
      <c r="G19" t="s">
        <v>107</v>
      </c>
      <c r="N19" t="s">
        <v>108</v>
      </c>
    </row>
    <row r="20" spans="7:14" x14ac:dyDescent="0.3">
      <c r="G20" t="s">
        <v>109</v>
      </c>
    </row>
    <row r="21" spans="7:14" x14ac:dyDescent="0.3">
      <c r="N21" t="s">
        <v>110</v>
      </c>
    </row>
    <row r="22" spans="7:14" x14ac:dyDescent="0.3">
      <c r="N22" t="s">
        <v>111</v>
      </c>
    </row>
    <row r="26" spans="7:14" x14ac:dyDescent="0.3">
      <c r="N26" t="s">
        <v>112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1. Summary</vt:lpstr>
      <vt:lpstr>2.Package EC+TC</vt:lpstr>
      <vt:lpstr>3. Hotel</vt:lpstr>
      <vt:lpstr>4. Meals Form </vt:lpstr>
      <vt:lpstr>5. Non official accomodation</vt:lpstr>
      <vt:lpstr>Payment summary</vt:lpstr>
      <vt:lpstr>Listy rozwijane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Katarzyna</dc:creator>
  <dc:description/>
  <cp:lastModifiedBy>Polski Związek Judo</cp:lastModifiedBy>
  <cp:revision>11</cp:revision>
  <dcterms:created xsi:type="dcterms:W3CDTF">2024-03-10T19:41:21Z</dcterms:created>
  <dcterms:modified xsi:type="dcterms:W3CDTF">2026-04-09T12:41:00Z</dcterms:modified>
  <dc:language>pl-PL</dc:language>
</cp:coreProperties>
</file>